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210" activeTab="3"/>
  </bookViews>
  <sheets>
    <sheet name="прил 3 (15-20)" sheetId="7" r:id="rId1"/>
    <sheet name="прил 3 (21-25)" sheetId="8" r:id="rId2"/>
    <sheet name="прил 4 (15-20)" sheetId="5" r:id="rId3"/>
    <sheet name="прил 4 (21-25)" sheetId="6" r:id="rId4"/>
  </sheets>
  <definedNames>
    <definedName name="_xlnm.Print_Titles" localSheetId="0">'прил 3 (15-20)'!$14:$14</definedName>
    <definedName name="_xlnm.Print_Titles" localSheetId="1">'прил 3 (21-25)'!$12:$12</definedName>
    <definedName name="_xlnm.Print_Titles" localSheetId="2">'прил 4 (15-20)'!$10:$10</definedName>
    <definedName name="_xlnm.Print_Titles" localSheetId="3">'прил 4 (21-25)'!$9:$9</definedName>
    <definedName name="_xlnm.Print_Area" localSheetId="1">'прил 3 (21-25)'!$A$1:$N$139</definedName>
    <definedName name="_xlnm.Print_Area" localSheetId="2">'прил 4 (15-20)'!$A$1:$L$290</definedName>
    <definedName name="_xlnm.Print_Area" localSheetId="3">'прил 4 (21-25)'!$A$1:$L$232</definedName>
  </definedNames>
  <calcPr calcId="114210" fullCalcOnLoad="1"/>
</workbook>
</file>

<file path=xl/calcChain.xml><?xml version="1.0" encoding="utf-8"?>
<calcChain xmlns="http://schemas.openxmlformats.org/spreadsheetml/2006/main">
  <c r="K131" i="5"/>
  <c r="J131"/>
  <c r="F71"/>
  <c r="G71"/>
  <c r="H71"/>
  <c r="I71"/>
  <c r="J71"/>
  <c r="K71"/>
  <c r="E221"/>
  <c r="E220"/>
  <c r="E219"/>
  <c r="E218"/>
  <c r="E217"/>
  <c r="K216"/>
  <c r="J216"/>
  <c r="I216"/>
  <c r="H216"/>
  <c r="G216"/>
  <c r="F216"/>
  <c r="D216"/>
  <c r="F9" i="6"/>
  <c r="G9"/>
  <c r="H9"/>
  <c r="E123" i="5"/>
  <c r="E124"/>
  <c r="F120"/>
  <c r="G120"/>
  <c r="H120"/>
  <c r="I120"/>
  <c r="K120"/>
  <c r="F130"/>
  <c r="G130"/>
  <c r="H130"/>
  <c r="I130"/>
  <c r="J130"/>
  <c r="K130"/>
  <c r="E142"/>
  <c r="E143"/>
  <c r="E148"/>
  <c r="E149"/>
  <c r="E154"/>
  <c r="E155"/>
  <c r="E160"/>
  <c r="E161"/>
  <c r="D162"/>
  <c r="F162"/>
  <c r="G162"/>
  <c r="J162"/>
  <c r="K162"/>
  <c r="E166"/>
  <c r="E167"/>
  <c r="I68" i="7"/>
  <c r="I66"/>
  <c r="H20" i="5"/>
  <c r="J286"/>
  <c r="J249"/>
  <c r="J248"/>
  <c r="J135"/>
  <c r="J134"/>
  <c r="J86"/>
  <c r="J85"/>
  <c r="J26"/>
  <c r="J25"/>
  <c r="N139" i="7"/>
  <c r="N114"/>
  <c r="I114"/>
  <c r="N78"/>
  <c r="N75"/>
  <c r="N74"/>
  <c r="N58"/>
  <c r="N55"/>
  <c r="N27"/>
  <c r="L259" i="5"/>
  <c r="L260"/>
  <c r="L265"/>
  <c r="L272"/>
  <c r="L273"/>
  <c r="L275"/>
  <c r="L276"/>
  <c r="L278"/>
  <c r="L279"/>
  <c r="L281"/>
  <c r="L282"/>
  <c r="L284"/>
  <c r="L287"/>
  <c r="L30"/>
  <c r="L36"/>
  <c r="L37"/>
  <c r="L42"/>
  <c r="L43"/>
  <c r="L45"/>
  <c r="L46"/>
  <c r="L103"/>
  <c r="L104"/>
  <c r="L109"/>
  <c r="L110"/>
  <c r="L230"/>
  <c r="L235"/>
  <c r="L236"/>
  <c r="N26" i="7"/>
  <c r="N22"/>
  <c r="G166" i="6"/>
  <c r="H166"/>
  <c r="I166"/>
  <c r="J166"/>
  <c r="F166"/>
  <c r="E215" i="5"/>
  <c r="L215"/>
  <c r="E214"/>
  <c r="E213"/>
  <c r="L213"/>
  <c r="E212"/>
  <c r="L212"/>
  <c r="E211"/>
  <c r="K210"/>
  <c r="J210"/>
  <c r="I210"/>
  <c r="H210"/>
  <c r="G210"/>
  <c r="F210"/>
  <c r="D210"/>
  <c r="E125"/>
  <c r="J120"/>
  <c r="E120"/>
  <c r="E203"/>
  <c r="E202"/>
  <c r="E201"/>
  <c r="E200"/>
  <c r="L200"/>
  <c r="E199"/>
  <c r="K198"/>
  <c r="J198"/>
  <c r="I198"/>
  <c r="H198"/>
  <c r="G198"/>
  <c r="F198"/>
  <c r="D198"/>
  <c r="E197"/>
  <c r="E196"/>
  <c r="E195"/>
  <c r="E194"/>
  <c r="E193"/>
  <c r="K192"/>
  <c r="J192"/>
  <c r="I192"/>
  <c r="H192"/>
  <c r="G192"/>
  <c r="F192"/>
  <c r="D192"/>
  <c r="E191"/>
  <c r="E190"/>
  <c r="E189"/>
  <c r="E188"/>
  <c r="E187"/>
  <c r="K186"/>
  <c r="J186"/>
  <c r="I186"/>
  <c r="H186"/>
  <c r="G186"/>
  <c r="F186"/>
  <c r="D186"/>
  <c r="E185"/>
  <c r="E184"/>
  <c r="E183"/>
  <c r="E182"/>
  <c r="E181"/>
  <c r="K180"/>
  <c r="J180"/>
  <c r="I180"/>
  <c r="H180"/>
  <c r="G180"/>
  <c r="F180"/>
  <c r="D180"/>
  <c r="E179"/>
  <c r="E178"/>
  <c r="E177"/>
  <c r="E176"/>
  <c r="L176"/>
  <c r="E175"/>
  <c r="L175"/>
  <c r="K174"/>
  <c r="J174"/>
  <c r="I174"/>
  <c r="H174"/>
  <c r="G174"/>
  <c r="F174"/>
  <c r="D174"/>
  <c r="E209"/>
  <c r="E208"/>
  <c r="E207"/>
  <c r="E206"/>
  <c r="E205"/>
  <c r="L205"/>
  <c r="K204"/>
  <c r="J204"/>
  <c r="I204"/>
  <c r="H204"/>
  <c r="G204"/>
  <c r="F204"/>
  <c r="D204"/>
  <c r="E76"/>
  <c r="E71"/>
  <c r="F17" i="6"/>
  <c r="F71"/>
  <c r="F70"/>
  <c r="F114"/>
  <c r="F180"/>
  <c r="F205"/>
  <c r="F18"/>
  <c r="F72"/>
  <c r="F115"/>
  <c r="F181"/>
  <c r="F206"/>
  <c r="F25"/>
  <c r="F19"/>
  <c r="F73"/>
  <c r="F116"/>
  <c r="F164"/>
  <c r="F182"/>
  <c r="F207"/>
  <c r="F20"/>
  <c r="F74"/>
  <c r="F117"/>
  <c r="F183"/>
  <c r="F208"/>
  <c r="F21"/>
  <c r="F75"/>
  <c r="F118"/>
  <c r="F184"/>
  <c r="F209"/>
  <c r="G17"/>
  <c r="G71"/>
  <c r="G114"/>
  <c r="G180"/>
  <c r="G205"/>
  <c r="G18"/>
  <c r="G72"/>
  <c r="G115"/>
  <c r="G181"/>
  <c r="G206"/>
  <c r="G25"/>
  <c r="G19"/>
  <c r="G73"/>
  <c r="G116"/>
  <c r="G164"/>
  <c r="G161"/>
  <c r="F222" i="5"/>
  <c r="G182" i="6"/>
  <c r="G207"/>
  <c r="G20"/>
  <c r="G74"/>
  <c r="G117"/>
  <c r="G183"/>
  <c r="G208"/>
  <c r="G21"/>
  <c r="G75"/>
  <c r="G118"/>
  <c r="G184"/>
  <c r="G209"/>
  <c r="H17"/>
  <c r="H71"/>
  <c r="H114"/>
  <c r="H180"/>
  <c r="H205"/>
  <c r="H18"/>
  <c r="H72"/>
  <c r="H115"/>
  <c r="H181"/>
  <c r="H206"/>
  <c r="H25"/>
  <c r="H19"/>
  <c r="H73"/>
  <c r="H116"/>
  <c r="H164"/>
  <c r="H182"/>
  <c r="H207"/>
  <c r="H20"/>
  <c r="H74"/>
  <c r="H117"/>
  <c r="H183"/>
  <c r="H208"/>
  <c r="H21"/>
  <c r="H75"/>
  <c r="H118"/>
  <c r="H184"/>
  <c r="H209"/>
  <c r="I17"/>
  <c r="I71"/>
  <c r="I114"/>
  <c r="I180"/>
  <c r="I205"/>
  <c r="I18"/>
  <c r="I72"/>
  <c r="I115"/>
  <c r="I181"/>
  <c r="I206"/>
  <c r="I25"/>
  <c r="I19"/>
  <c r="I73"/>
  <c r="I116"/>
  <c r="I164"/>
  <c r="I182"/>
  <c r="I207"/>
  <c r="I20"/>
  <c r="I74"/>
  <c r="I117"/>
  <c r="I183"/>
  <c r="I208"/>
  <c r="I21"/>
  <c r="I75"/>
  <c r="I118"/>
  <c r="I184"/>
  <c r="I209"/>
  <c r="J17"/>
  <c r="J71"/>
  <c r="J114"/>
  <c r="J180"/>
  <c r="J205"/>
  <c r="J18"/>
  <c r="J72"/>
  <c r="J115"/>
  <c r="J181"/>
  <c r="J206"/>
  <c r="J25"/>
  <c r="J73"/>
  <c r="J116"/>
  <c r="J164"/>
  <c r="J182"/>
  <c r="J207"/>
  <c r="J20"/>
  <c r="J74"/>
  <c r="J117"/>
  <c r="J183"/>
  <c r="J208"/>
  <c r="J21"/>
  <c r="J75"/>
  <c r="J118"/>
  <c r="J184"/>
  <c r="J209"/>
  <c r="F22"/>
  <c r="H22"/>
  <c r="K23"/>
  <c r="K26"/>
  <c r="K27"/>
  <c r="F28"/>
  <c r="G28"/>
  <c r="H28"/>
  <c r="I28"/>
  <c r="J28"/>
  <c r="K29"/>
  <c r="K30"/>
  <c r="K32"/>
  <c r="K33"/>
  <c r="F34"/>
  <c r="G34"/>
  <c r="H34"/>
  <c r="I34"/>
  <c r="J34"/>
  <c r="K35"/>
  <c r="K36"/>
  <c r="K37"/>
  <c r="K38"/>
  <c r="K39"/>
  <c r="F40"/>
  <c r="G40"/>
  <c r="H40"/>
  <c r="I40"/>
  <c r="J40"/>
  <c r="K41"/>
  <c r="K42"/>
  <c r="K43"/>
  <c r="K44"/>
  <c r="K45"/>
  <c r="F46"/>
  <c r="G46"/>
  <c r="H46"/>
  <c r="I46"/>
  <c r="J46"/>
  <c r="K47"/>
  <c r="K48"/>
  <c r="K49"/>
  <c r="K50"/>
  <c r="K51"/>
  <c r="F52"/>
  <c r="G52"/>
  <c r="H52"/>
  <c r="I52"/>
  <c r="J52"/>
  <c r="K53"/>
  <c r="K54"/>
  <c r="K55"/>
  <c r="K56"/>
  <c r="K57"/>
  <c r="F58"/>
  <c r="G58"/>
  <c r="H58"/>
  <c r="I58"/>
  <c r="J58"/>
  <c r="K59"/>
  <c r="K60"/>
  <c r="K61"/>
  <c r="K62"/>
  <c r="K63"/>
  <c r="F64"/>
  <c r="G64"/>
  <c r="H64"/>
  <c r="I64"/>
  <c r="J64"/>
  <c r="K65"/>
  <c r="K66"/>
  <c r="K67"/>
  <c r="K68"/>
  <c r="K69"/>
  <c r="J70"/>
  <c r="F76"/>
  <c r="G76"/>
  <c r="H76"/>
  <c r="I76"/>
  <c r="J76"/>
  <c r="K77"/>
  <c r="K80"/>
  <c r="K81"/>
  <c r="F82"/>
  <c r="G82"/>
  <c r="H82"/>
  <c r="I82"/>
  <c r="J82"/>
  <c r="K83"/>
  <c r="K84"/>
  <c r="K85"/>
  <c r="K86"/>
  <c r="K87"/>
  <c r="K88"/>
  <c r="F89"/>
  <c r="G89"/>
  <c r="H89"/>
  <c r="I89"/>
  <c r="J89"/>
  <c r="K90"/>
  <c r="K91"/>
  <c r="K92"/>
  <c r="K93"/>
  <c r="K94"/>
  <c r="F95"/>
  <c r="G95"/>
  <c r="H95"/>
  <c r="I95"/>
  <c r="J95"/>
  <c r="K96"/>
  <c r="K97"/>
  <c r="K98"/>
  <c r="K99"/>
  <c r="K100"/>
  <c r="F101"/>
  <c r="G101"/>
  <c r="H101"/>
  <c r="I101"/>
  <c r="J101"/>
  <c r="K102"/>
  <c r="K103"/>
  <c r="K104"/>
  <c r="K105"/>
  <c r="K106"/>
  <c r="F107"/>
  <c r="G107"/>
  <c r="H107"/>
  <c r="I107"/>
  <c r="J107"/>
  <c r="K108"/>
  <c r="K109"/>
  <c r="K110"/>
  <c r="K111"/>
  <c r="K112"/>
  <c r="F113"/>
  <c r="F119"/>
  <c r="G119"/>
  <c r="H119"/>
  <c r="I119"/>
  <c r="J119"/>
  <c r="K120"/>
  <c r="K123"/>
  <c r="K124"/>
  <c r="F125"/>
  <c r="G125"/>
  <c r="H125"/>
  <c r="I125"/>
  <c r="J125"/>
  <c r="K126"/>
  <c r="K127"/>
  <c r="K129"/>
  <c r="K130"/>
  <c r="F131"/>
  <c r="G131"/>
  <c r="H131"/>
  <c r="I131"/>
  <c r="J131"/>
  <c r="K132"/>
  <c r="K133"/>
  <c r="K134"/>
  <c r="K135"/>
  <c r="K136"/>
  <c r="F137"/>
  <c r="G137"/>
  <c r="H137"/>
  <c r="I137"/>
  <c r="J137"/>
  <c r="K138"/>
  <c r="K139"/>
  <c r="K140"/>
  <c r="K141"/>
  <c r="K142"/>
  <c r="F143"/>
  <c r="G143"/>
  <c r="H143"/>
  <c r="I143"/>
  <c r="J143"/>
  <c r="K144"/>
  <c r="K145"/>
  <c r="K146"/>
  <c r="K147"/>
  <c r="K148"/>
  <c r="F149"/>
  <c r="G149"/>
  <c r="H149"/>
  <c r="I149"/>
  <c r="J149"/>
  <c r="K150"/>
  <c r="K151"/>
  <c r="K152"/>
  <c r="K153"/>
  <c r="K154"/>
  <c r="F155"/>
  <c r="G155"/>
  <c r="H155"/>
  <c r="I155"/>
  <c r="J155"/>
  <c r="K156"/>
  <c r="K157"/>
  <c r="K158"/>
  <c r="K159"/>
  <c r="K160"/>
  <c r="F161"/>
  <c r="H161"/>
  <c r="I161"/>
  <c r="J161"/>
  <c r="K162"/>
  <c r="K163"/>
  <c r="K165"/>
  <c r="K166"/>
  <c r="K167"/>
  <c r="K168"/>
  <c r="K169"/>
  <c r="K170"/>
  <c r="K171"/>
  <c r="K172"/>
  <c r="F173"/>
  <c r="G173"/>
  <c r="H173"/>
  <c r="I173"/>
  <c r="J173"/>
  <c r="K174"/>
  <c r="K175"/>
  <c r="K176"/>
  <c r="K177"/>
  <c r="K178"/>
  <c r="F179"/>
  <c r="I179"/>
  <c r="F185"/>
  <c r="G185"/>
  <c r="H185"/>
  <c r="I185"/>
  <c r="J185"/>
  <c r="K186"/>
  <c r="K189"/>
  <c r="K190"/>
  <c r="F191"/>
  <c r="G191"/>
  <c r="H191"/>
  <c r="I191"/>
  <c r="J191"/>
  <c r="K192"/>
  <c r="K193"/>
  <c r="K194"/>
  <c r="K195"/>
  <c r="K196"/>
  <c r="F197"/>
  <c r="G197"/>
  <c r="H197"/>
  <c r="I197"/>
  <c r="J197"/>
  <c r="K198"/>
  <c r="K199"/>
  <c r="K200"/>
  <c r="K201"/>
  <c r="K202"/>
  <c r="F203"/>
  <c r="H203"/>
  <c r="K204"/>
  <c r="F210"/>
  <c r="G210"/>
  <c r="H210"/>
  <c r="I210"/>
  <c r="J210"/>
  <c r="K211"/>
  <c r="K212"/>
  <c r="K213"/>
  <c r="K214"/>
  <c r="K215"/>
  <c r="F216"/>
  <c r="G216"/>
  <c r="H216"/>
  <c r="I216"/>
  <c r="J216"/>
  <c r="K217"/>
  <c r="K218"/>
  <c r="K219"/>
  <c r="K220"/>
  <c r="K221"/>
  <c r="F222"/>
  <c r="G222"/>
  <c r="H222"/>
  <c r="I222"/>
  <c r="J222"/>
  <c r="K223"/>
  <c r="K224"/>
  <c r="K226"/>
  <c r="K227"/>
  <c r="K228"/>
  <c r="K229"/>
  <c r="I28" i="7"/>
  <c r="I29"/>
  <c r="I30"/>
  <c r="I32"/>
  <c r="I33"/>
  <c r="I34"/>
  <c r="I38"/>
  <c r="I39"/>
  <c r="I40"/>
  <c r="I43"/>
  <c r="I44"/>
  <c r="I45"/>
  <c r="I46"/>
  <c r="I47"/>
  <c r="I55"/>
  <c r="I56"/>
  <c r="I57"/>
  <c r="I58"/>
  <c r="I59"/>
  <c r="O60" i="8"/>
  <c r="I60" i="7"/>
  <c r="I61"/>
  <c r="I63"/>
  <c r="I64"/>
  <c r="I76"/>
  <c r="I78"/>
  <c r="I79"/>
  <c r="I80"/>
  <c r="I85"/>
  <c r="I87"/>
  <c r="I86"/>
  <c r="O87" i="8"/>
  <c r="I88" i="7"/>
  <c r="I89"/>
  <c r="I91"/>
  <c r="I92"/>
  <c r="I94"/>
  <c r="I99"/>
  <c r="I100"/>
  <c r="I98"/>
  <c r="I101"/>
  <c r="O102" i="8"/>
  <c r="I102" i="7"/>
  <c r="I106"/>
  <c r="I115"/>
  <c r="I116"/>
  <c r="O117" i="8"/>
  <c r="I117" i="7"/>
  <c r="I118"/>
  <c r="I126"/>
  <c r="I127"/>
  <c r="I128"/>
  <c r="O129" i="8"/>
  <c r="I134" i="7"/>
  <c r="O135" i="8"/>
  <c r="I135" i="7"/>
  <c r="I136"/>
  <c r="I139"/>
  <c r="I140"/>
  <c r="I141"/>
  <c r="I25" i="8"/>
  <c r="I26"/>
  <c r="I27"/>
  <c r="I28"/>
  <c r="I30"/>
  <c r="O30"/>
  <c r="I31"/>
  <c r="I32"/>
  <c r="I36"/>
  <c r="I37"/>
  <c r="O37"/>
  <c r="I38"/>
  <c r="I42"/>
  <c r="O42"/>
  <c r="I43"/>
  <c r="I46"/>
  <c r="I47"/>
  <c r="I48"/>
  <c r="I56"/>
  <c r="O56"/>
  <c r="I57"/>
  <c r="O57"/>
  <c r="I58"/>
  <c r="I59"/>
  <c r="O59"/>
  <c r="I60"/>
  <c r="I61"/>
  <c r="O61"/>
  <c r="I62"/>
  <c r="I64"/>
  <c r="O64"/>
  <c r="I65"/>
  <c r="I67"/>
  <c r="O67"/>
  <c r="I69"/>
  <c r="I76"/>
  <c r="I77"/>
  <c r="I78"/>
  <c r="I79"/>
  <c r="O79"/>
  <c r="I80"/>
  <c r="O80"/>
  <c r="I81"/>
  <c r="O81"/>
  <c r="I86"/>
  <c r="O86"/>
  <c r="I88"/>
  <c r="I85"/>
  <c r="I89"/>
  <c r="I90"/>
  <c r="I92"/>
  <c r="I93"/>
  <c r="O93"/>
  <c r="I95"/>
  <c r="I96"/>
  <c r="O96"/>
  <c r="I97"/>
  <c r="I98"/>
  <c r="I99"/>
  <c r="O99"/>
  <c r="I100"/>
  <c r="I101"/>
  <c r="I104"/>
  <c r="I112"/>
  <c r="I113"/>
  <c r="I111"/>
  <c r="O111"/>
  <c r="I114"/>
  <c r="I115"/>
  <c r="I116"/>
  <c r="O116"/>
  <c r="I124"/>
  <c r="I125"/>
  <c r="O125"/>
  <c r="I126"/>
  <c r="I128"/>
  <c r="I132"/>
  <c r="O132"/>
  <c r="I133"/>
  <c r="O133"/>
  <c r="I134"/>
  <c r="I137"/>
  <c r="I138"/>
  <c r="I139"/>
  <c r="O15"/>
  <c r="O17"/>
  <c r="O21"/>
  <c r="O23"/>
  <c r="O27"/>
  <c r="O32"/>
  <c r="O35"/>
  <c r="O38"/>
  <c r="O39"/>
  <c r="O40"/>
  <c r="O41"/>
  <c r="O44"/>
  <c r="O45"/>
  <c r="O46"/>
  <c r="O48"/>
  <c r="O49"/>
  <c r="O50"/>
  <c r="O52"/>
  <c r="O63"/>
  <c r="O66"/>
  <c r="O68"/>
  <c r="O70"/>
  <c r="O83"/>
  <c r="O84"/>
  <c r="O90"/>
  <c r="O94"/>
  <c r="O95"/>
  <c r="O97"/>
  <c r="O100"/>
  <c r="O105"/>
  <c r="O108"/>
  <c r="O119"/>
  <c r="O122"/>
  <c r="O134"/>
  <c r="O138"/>
  <c r="D17" i="6"/>
  <c r="K136" i="8"/>
  <c r="L136"/>
  <c r="M136"/>
  <c r="N136"/>
  <c r="J136"/>
  <c r="I136"/>
  <c r="O136"/>
  <c r="H136"/>
  <c r="J111"/>
  <c r="K111"/>
  <c r="L111"/>
  <c r="M111"/>
  <c r="N111"/>
  <c r="H111"/>
  <c r="H85"/>
  <c r="H73"/>
  <c r="K113" i="7"/>
  <c r="L113"/>
  <c r="M113"/>
  <c r="N113"/>
  <c r="O113"/>
  <c r="J113"/>
  <c r="O138"/>
  <c r="N138"/>
  <c r="I135" i="5"/>
  <c r="E31"/>
  <c r="O84" i="7"/>
  <c r="O81"/>
  <c r="J141" i="5"/>
  <c r="K128" i="6"/>
  <c r="E30"/>
  <c r="J29" i="8"/>
  <c r="I27" i="7"/>
  <c r="O25" i="8"/>
  <c r="J24"/>
  <c r="J55"/>
  <c r="J53"/>
  <c r="J75"/>
  <c r="J107"/>
  <c r="J123"/>
  <c r="J34"/>
  <c r="J54"/>
  <c r="J85"/>
  <c r="J73"/>
  <c r="J103"/>
  <c r="K103"/>
  <c r="L103"/>
  <c r="M103"/>
  <c r="N103"/>
  <c r="J109"/>
  <c r="J121"/>
  <c r="J18"/>
  <c r="J74"/>
  <c r="J91"/>
  <c r="J127"/>
  <c r="K24"/>
  <c r="K20"/>
  <c r="K55"/>
  <c r="K53"/>
  <c r="K75"/>
  <c r="K72"/>
  <c r="K107"/>
  <c r="K123"/>
  <c r="K120"/>
  <c r="K118"/>
  <c r="K34"/>
  <c r="K22"/>
  <c r="K54"/>
  <c r="K85"/>
  <c r="K73"/>
  <c r="K109"/>
  <c r="K121"/>
  <c r="K18"/>
  <c r="K29"/>
  <c r="K74"/>
  <c r="K91"/>
  <c r="K127"/>
  <c r="L24"/>
  <c r="L20"/>
  <c r="L55"/>
  <c r="L53"/>
  <c r="L75"/>
  <c r="L72"/>
  <c r="L107"/>
  <c r="L123"/>
  <c r="L120"/>
  <c r="L34"/>
  <c r="L54"/>
  <c r="L85"/>
  <c r="L73"/>
  <c r="L109"/>
  <c r="L121"/>
  <c r="L18"/>
  <c r="L29"/>
  <c r="L74"/>
  <c r="L91"/>
  <c r="L127"/>
  <c r="M24"/>
  <c r="M20"/>
  <c r="M55"/>
  <c r="M53"/>
  <c r="M75"/>
  <c r="M72"/>
  <c r="M107"/>
  <c r="M123"/>
  <c r="M120"/>
  <c r="M34"/>
  <c r="M22"/>
  <c r="M54"/>
  <c r="M85"/>
  <c r="M73"/>
  <c r="M71"/>
  <c r="M109"/>
  <c r="M121"/>
  <c r="M18"/>
  <c r="M29"/>
  <c r="M74"/>
  <c r="M91"/>
  <c r="M127"/>
  <c r="N24"/>
  <c r="N20"/>
  <c r="N55"/>
  <c r="N53"/>
  <c r="N75"/>
  <c r="N72"/>
  <c r="N107"/>
  <c r="N123"/>
  <c r="N120"/>
  <c r="N34"/>
  <c r="N54"/>
  <c r="N85"/>
  <c r="N73"/>
  <c r="N109"/>
  <c r="N121"/>
  <c r="N18"/>
  <c r="N29"/>
  <c r="N74"/>
  <c r="N91"/>
  <c r="N127"/>
  <c r="H24"/>
  <c r="H20"/>
  <c r="H55"/>
  <c r="H53"/>
  <c r="H75"/>
  <c r="H72"/>
  <c r="H107"/>
  <c r="H123"/>
  <c r="H34"/>
  <c r="H22"/>
  <c r="H54"/>
  <c r="H103"/>
  <c r="H109"/>
  <c r="H121"/>
  <c r="H18"/>
  <c r="H29"/>
  <c r="H74"/>
  <c r="H91"/>
  <c r="H127"/>
  <c r="N97" i="7"/>
  <c r="J97"/>
  <c r="K97"/>
  <c r="L97"/>
  <c r="M97"/>
  <c r="O97"/>
  <c r="I128" i="5"/>
  <c r="K128"/>
  <c r="K127"/>
  <c r="K129"/>
  <c r="J128"/>
  <c r="J242"/>
  <c r="J241"/>
  <c r="F242"/>
  <c r="G242"/>
  <c r="H248"/>
  <c r="I248"/>
  <c r="I242"/>
  <c r="K242"/>
  <c r="J26" i="7"/>
  <c r="J22"/>
  <c r="J54"/>
  <c r="J52"/>
  <c r="J74"/>
  <c r="J109"/>
  <c r="N109"/>
  <c r="J125"/>
  <c r="J138"/>
  <c r="J36"/>
  <c r="J53"/>
  <c r="J84"/>
  <c r="J72"/>
  <c r="J105"/>
  <c r="J103"/>
  <c r="J111"/>
  <c r="J130"/>
  <c r="J20"/>
  <c r="K26"/>
  <c r="K22"/>
  <c r="K54"/>
  <c r="K52"/>
  <c r="K50"/>
  <c r="K74"/>
  <c r="K71"/>
  <c r="K109"/>
  <c r="M109"/>
  <c r="K125"/>
  <c r="K138"/>
  <c r="K36"/>
  <c r="K24"/>
  <c r="K53"/>
  <c r="K84"/>
  <c r="K72"/>
  <c r="K105"/>
  <c r="K103"/>
  <c r="K111"/>
  <c r="K130"/>
  <c r="K20"/>
  <c r="L26"/>
  <c r="L22"/>
  <c r="L54"/>
  <c r="L52"/>
  <c r="L74"/>
  <c r="L71"/>
  <c r="L70"/>
  <c r="L109"/>
  <c r="L125"/>
  <c r="L138"/>
  <c r="L36"/>
  <c r="L35"/>
  <c r="L53"/>
  <c r="L84"/>
  <c r="L72"/>
  <c r="L105"/>
  <c r="L111"/>
  <c r="L130"/>
  <c r="L20"/>
  <c r="M26"/>
  <c r="M22"/>
  <c r="M54"/>
  <c r="M52"/>
  <c r="M50"/>
  <c r="M74"/>
  <c r="M71"/>
  <c r="M125"/>
  <c r="M138"/>
  <c r="M36"/>
  <c r="M24"/>
  <c r="M53"/>
  <c r="M84"/>
  <c r="M81"/>
  <c r="M105"/>
  <c r="M103"/>
  <c r="M111"/>
  <c r="M108"/>
  <c r="M123"/>
  <c r="M73"/>
  <c r="M20"/>
  <c r="N54"/>
  <c r="N52"/>
  <c r="N50"/>
  <c r="N125"/>
  <c r="N36"/>
  <c r="N24"/>
  <c r="N53"/>
  <c r="N84"/>
  <c r="N72"/>
  <c r="N18"/>
  <c r="N105"/>
  <c r="N103"/>
  <c r="N111"/>
  <c r="N108"/>
  <c r="N123"/>
  <c r="N73"/>
  <c r="N20"/>
  <c r="O26"/>
  <c r="O22"/>
  <c r="O54"/>
  <c r="O52"/>
  <c r="O74"/>
  <c r="O71"/>
  <c r="O109"/>
  <c r="O125"/>
  <c r="O122"/>
  <c r="O120"/>
  <c r="O36"/>
  <c r="O24"/>
  <c r="O53"/>
  <c r="O105"/>
  <c r="O111"/>
  <c r="O123"/>
  <c r="O20"/>
  <c r="J31"/>
  <c r="K31"/>
  <c r="L31"/>
  <c r="M31"/>
  <c r="N31"/>
  <c r="O31"/>
  <c r="J73"/>
  <c r="K73"/>
  <c r="L73"/>
  <c r="O73"/>
  <c r="H84"/>
  <c r="H81"/>
  <c r="J90"/>
  <c r="K90"/>
  <c r="L90"/>
  <c r="M90"/>
  <c r="N90"/>
  <c r="O90"/>
  <c r="L129"/>
  <c r="M129"/>
  <c r="N129"/>
  <c r="O129"/>
  <c r="E23" i="6"/>
  <c r="E24"/>
  <c r="E66"/>
  <c r="L67" i="5"/>
  <c r="E48" i="6"/>
  <c r="E54"/>
  <c r="E60"/>
  <c r="E25"/>
  <c r="E26"/>
  <c r="E27"/>
  <c r="E31"/>
  <c r="E32"/>
  <c r="L33" i="5"/>
  <c r="E33" i="6"/>
  <c r="E37"/>
  <c r="E38"/>
  <c r="E39"/>
  <c r="E43"/>
  <c r="E40"/>
  <c r="E47"/>
  <c r="E49"/>
  <c r="E50"/>
  <c r="E51"/>
  <c r="E53"/>
  <c r="E55"/>
  <c r="E56"/>
  <c r="E57"/>
  <c r="E59"/>
  <c r="E61"/>
  <c r="E62"/>
  <c r="E63"/>
  <c r="E65"/>
  <c r="E67"/>
  <c r="E68"/>
  <c r="E69"/>
  <c r="E78"/>
  <c r="E79"/>
  <c r="E80"/>
  <c r="E81"/>
  <c r="E86"/>
  <c r="E82"/>
  <c r="E90"/>
  <c r="L91" i="5"/>
  <c r="E91" i="6"/>
  <c r="L92" i="5"/>
  <c r="E92" i="6"/>
  <c r="E93"/>
  <c r="L94" i="5"/>
  <c r="E94" i="6"/>
  <c r="L95" i="5"/>
  <c r="E98" i="6"/>
  <c r="E99"/>
  <c r="E100"/>
  <c r="L101" i="5"/>
  <c r="E104" i="6"/>
  <c r="E106"/>
  <c r="E110"/>
  <c r="E111"/>
  <c r="L112" i="5"/>
  <c r="E112" i="6"/>
  <c r="E115"/>
  <c r="L116" i="5"/>
  <c r="E120" i="6"/>
  <c r="L121" i="5"/>
  <c r="E121" i="6"/>
  <c r="L122" i="5"/>
  <c r="E122" i="6"/>
  <c r="L123" i="5"/>
  <c r="E123" i="6"/>
  <c r="E124"/>
  <c r="L125" i="5"/>
  <c r="E126" i="6"/>
  <c r="E127"/>
  <c r="E128"/>
  <c r="E129"/>
  <c r="E130"/>
  <c r="E134"/>
  <c r="E135"/>
  <c r="E136"/>
  <c r="E140"/>
  <c r="E141"/>
  <c r="E137"/>
  <c r="E142"/>
  <c r="E144"/>
  <c r="L145" i="5"/>
  <c r="E145" i="6"/>
  <c r="L146" i="5"/>
  <c r="E146" i="6"/>
  <c r="E147"/>
  <c r="E148"/>
  <c r="E150"/>
  <c r="L151" i="5"/>
  <c r="E151" i="6"/>
  <c r="L152" i="5"/>
  <c r="E152" i="6"/>
  <c r="E153"/>
  <c r="E154"/>
  <c r="E156"/>
  <c r="E157"/>
  <c r="E158"/>
  <c r="E159"/>
  <c r="E160"/>
  <c r="L161" i="5"/>
  <c r="E163" i="6"/>
  <c r="E165"/>
  <c r="L166" i="5"/>
  <c r="E172" i="6"/>
  <c r="E176"/>
  <c r="E177"/>
  <c r="E178"/>
  <c r="L179" i="5"/>
  <c r="E186" i="6"/>
  <c r="E187"/>
  <c r="E188"/>
  <c r="L189" i="5"/>
  <c r="E189" i="6"/>
  <c r="E190"/>
  <c r="E192"/>
  <c r="E193"/>
  <c r="E200"/>
  <c r="E194"/>
  <c r="E201"/>
  <c r="E202"/>
  <c r="E184"/>
  <c r="E195"/>
  <c r="E196"/>
  <c r="L197" i="5"/>
  <c r="E213" i="6"/>
  <c r="E210"/>
  <c r="L211" i="5"/>
  <c r="E219" i="6"/>
  <c r="E216"/>
  <c r="L223" i="5"/>
  <c r="E224" i="6"/>
  <c r="L231" i="5"/>
  <c r="E225" i="6"/>
  <c r="L232" i="5"/>
  <c r="B9" i="6"/>
  <c r="C9"/>
  <c r="D9"/>
  <c r="D222"/>
  <c r="D216"/>
  <c r="D210"/>
  <c r="D209"/>
  <c r="D208"/>
  <c r="D207"/>
  <c r="D206"/>
  <c r="D205"/>
  <c r="D197"/>
  <c r="D191"/>
  <c r="D185"/>
  <c r="D184"/>
  <c r="D183"/>
  <c r="D182"/>
  <c r="D181"/>
  <c r="D180"/>
  <c r="D179"/>
  <c r="D173"/>
  <c r="D164"/>
  <c r="D161"/>
  <c r="D155"/>
  <c r="D149"/>
  <c r="D143"/>
  <c r="D137"/>
  <c r="D131"/>
  <c r="D125"/>
  <c r="D119"/>
  <c r="D118"/>
  <c r="D117"/>
  <c r="D116"/>
  <c r="D115"/>
  <c r="D18"/>
  <c r="D72"/>
  <c r="D114"/>
  <c r="D113"/>
  <c r="D107"/>
  <c r="D101"/>
  <c r="D95"/>
  <c r="D89"/>
  <c r="D82"/>
  <c r="D76"/>
  <c r="D75"/>
  <c r="D74"/>
  <c r="D73"/>
  <c r="D71"/>
  <c r="D64"/>
  <c r="D58"/>
  <c r="D52"/>
  <c r="D46"/>
  <c r="D40"/>
  <c r="D34"/>
  <c r="D28"/>
  <c r="D22"/>
  <c r="D21"/>
  <c r="D19"/>
  <c r="D16"/>
  <c r="D20"/>
  <c r="B10" i="5"/>
  <c r="C10"/>
  <c r="D10"/>
  <c r="E10"/>
  <c r="F10"/>
  <c r="G10"/>
  <c r="H10"/>
  <c r="I10"/>
  <c r="J10"/>
  <c r="K10"/>
  <c r="E77" i="6"/>
  <c r="E71"/>
  <c r="E72"/>
  <c r="L73" i="5"/>
  <c r="E205" i="6"/>
  <c r="E208"/>
  <c r="E209"/>
  <c r="E167"/>
  <c r="L160" i="5"/>
  <c r="E38"/>
  <c r="L38"/>
  <c r="L27"/>
  <c r="L69"/>
  <c r="L51"/>
  <c r="L57"/>
  <c r="L63"/>
  <c r="E285"/>
  <c r="E280"/>
  <c r="E277"/>
  <c r="L277"/>
  <c r="E274"/>
  <c r="E263"/>
  <c r="L263"/>
  <c r="E262"/>
  <c r="L262"/>
  <c r="E261"/>
  <c r="L261"/>
  <c r="E257"/>
  <c r="L257"/>
  <c r="E256"/>
  <c r="L256"/>
  <c r="E255"/>
  <c r="L255"/>
  <c r="E254"/>
  <c r="L254"/>
  <c r="E253"/>
  <c r="L253"/>
  <c r="E251"/>
  <c r="L251"/>
  <c r="E250"/>
  <c r="H249"/>
  <c r="H246"/>
  <c r="E247"/>
  <c r="E239"/>
  <c r="L239"/>
  <c r="E238"/>
  <c r="L238"/>
  <c r="E237"/>
  <c r="L237"/>
  <c r="E227"/>
  <c r="L227"/>
  <c r="E226"/>
  <c r="L226"/>
  <c r="G225"/>
  <c r="G222"/>
  <c r="H225"/>
  <c r="H222"/>
  <c r="I225"/>
  <c r="I222"/>
  <c r="J225"/>
  <c r="J222"/>
  <c r="K225"/>
  <c r="K222"/>
  <c r="E173"/>
  <c r="L173"/>
  <c r="E172"/>
  <c r="L172"/>
  <c r="E171"/>
  <c r="L171"/>
  <c r="E170"/>
  <c r="L170"/>
  <c r="E169"/>
  <c r="E168"/>
  <c r="L168"/>
  <c r="E165"/>
  <c r="E164"/>
  <c r="L164"/>
  <c r="E163"/>
  <c r="L163"/>
  <c r="E159"/>
  <c r="L159"/>
  <c r="E158"/>
  <c r="L158"/>
  <c r="E157"/>
  <c r="L157"/>
  <c r="E153"/>
  <c r="L153"/>
  <c r="L149"/>
  <c r="L148"/>
  <c r="E147"/>
  <c r="E144"/>
  <c r="L143"/>
  <c r="L142"/>
  <c r="E140"/>
  <c r="L140"/>
  <c r="E139"/>
  <c r="L139"/>
  <c r="E137"/>
  <c r="E136"/>
  <c r="L136"/>
  <c r="H134"/>
  <c r="H128"/>
  <c r="F128"/>
  <c r="G128"/>
  <c r="E133"/>
  <c r="L133"/>
  <c r="F131"/>
  <c r="G131"/>
  <c r="H131"/>
  <c r="I131"/>
  <c r="F129"/>
  <c r="G129"/>
  <c r="H129"/>
  <c r="I127"/>
  <c r="F127"/>
  <c r="G127"/>
  <c r="H127"/>
  <c r="J127"/>
  <c r="E117"/>
  <c r="E114"/>
  <c r="E111"/>
  <c r="L111"/>
  <c r="L100"/>
  <c r="E99"/>
  <c r="L99"/>
  <c r="E98"/>
  <c r="L98"/>
  <c r="E97"/>
  <c r="L97"/>
  <c r="E93"/>
  <c r="L93"/>
  <c r="E88"/>
  <c r="L88"/>
  <c r="E87"/>
  <c r="H86"/>
  <c r="E105"/>
  <c r="L105"/>
  <c r="L68"/>
  <c r="E66"/>
  <c r="L66"/>
  <c r="E62"/>
  <c r="E61"/>
  <c r="L61"/>
  <c r="E60"/>
  <c r="L60"/>
  <c r="L58"/>
  <c r="L34"/>
  <c r="L52"/>
  <c r="E56"/>
  <c r="L56"/>
  <c r="E55"/>
  <c r="L55"/>
  <c r="E54"/>
  <c r="L54"/>
  <c r="E50"/>
  <c r="E49"/>
  <c r="L49"/>
  <c r="E48"/>
  <c r="L48"/>
  <c r="E24"/>
  <c r="E44"/>
  <c r="E41"/>
  <c r="L41"/>
  <c r="J32"/>
  <c r="H25"/>
  <c r="H23"/>
  <c r="I25"/>
  <c r="I23"/>
  <c r="E84"/>
  <c r="L84"/>
  <c r="E266"/>
  <c r="L266"/>
  <c r="E224"/>
  <c r="L224"/>
  <c r="E106"/>
  <c r="L106"/>
  <c r="E107"/>
  <c r="L107"/>
  <c r="E269"/>
  <c r="L269"/>
  <c r="L113"/>
  <c r="E270"/>
  <c r="L270"/>
  <c r="K80"/>
  <c r="K82"/>
  <c r="K16"/>
  <c r="K241"/>
  <c r="K266"/>
  <c r="K20"/>
  <c r="K17"/>
  <c r="K243"/>
  <c r="K244"/>
  <c r="K245"/>
  <c r="K267"/>
  <c r="K13"/>
  <c r="K268"/>
  <c r="K269"/>
  <c r="K270"/>
  <c r="K23"/>
  <c r="K29"/>
  <c r="K35"/>
  <c r="K41"/>
  <c r="K53"/>
  <c r="K59"/>
  <c r="K83"/>
  <c r="K102"/>
  <c r="K108"/>
  <c r="K132"/>
  <c r="K138"/>
  <c r="K144"/>
  <c r="K150"/>
  <c r="K156"/>
  <c r="K168"/>
  <c r="K234"/>
  <c r="K246"/>
  <c r="K252"/>
  <c r="K258"/>
  <c r="K271"/>
  <c r="K277"/>
  <c r="K283"/>
  <c r="F18"/>
  <c r="F17"/>
  <c r="F20"/>
  <c r="F241"/>
  <c r="F243"/>
  <c r="F244"/>
  <c r="F245"/>
  <c r="F266"/>
  <c r="F264"/>
  <c r="F267"/>
  <c r="F80"/>
  <c r="F268"/>
  <c r="F269"/>
  <c r="F82"/>
  <c r="F270"/>
  <c r="D18"/>
  <c r="D80"/>
  <c r="D82"/>
  <c r="D127"/>
  <c r="D241"/>
  <c r="D266"/>
  <c r="D128"/>
  <c r="D242"/>
  <c r="D240"/>
  <c r="D267"/>
  <c r="D20"/>
  <c r="D243"/>
  <c r="D268"/>
  <c r="D244"/>
  <c r="D269"/>
  <c r="D131"/>
  <c r="D245"/>
  <c r="D270"/>
  <c r="G18"/>
  <c r="G78"/>
  <c r="G241"/>
  <c r="G266"/>
  <c r="G267"/>
  <c r="G20"/>
  <c r="G80"/>
  <c r="G243"/>
  <c r="G268"/>
  <c r="G269"/>
  <c r="G270"/>
  <c r="G244"/>
  <c r="G82"/>
  <c r="G16"/>
  <c r="G245"/>
  <c r="H18"/>
  <c r="H241"/>
  <c r="H266"/>
  <c r="K205" i="6"/>
  <c r="H79" i="5"/>
  <c r="H267"/>
  <c r="H243"/>
  <c r="H268"/>
  <c r="I268"/>
  <c r="H244"/>
  <c r="H269"/>
  <c r="H82"/>
  <c r="H16"/>
  <c r="H270"/>
  <c r="I270"/>
  <c r="J270"/>
  <c r="I18"/>
  <c r="I20"/>
  <c r="I78"/>
  <c r="I79"/>
  <c r="I80"/>
  <c r="I82"/>
  <c r="I241"/>
  <c r="I266"/>
  <c r="J266"/>
  <c r="I267"/>
  <c r="I243"/>
  <c r="I244"/>
  <c r="I269"/>
  <c r="I245"/>
  <c r="J18"/>
  <c r="J12"/>
  <c r="J19"/>
  <c r="J267"/>
  <c r="J80"/>
  <c r="J243"/>
  <c r="J244"/>
  <c r="J269"/>
  <c r="F15" i="6"/>
  <c r="G15"/>
  <c r="H15"/>
  <c r="I15"/>
  <c r="J15"/>
  <c r="J82" i="5"/>
  <c r="J16"/>
  <c r="J245"/>
  <c r="D23"/>
  <c r="F23"/>
  <c r="G23"/>
  <c r="D29"/>
  <c r="F29"/>
  <c r="G29"/>
  <c r="H29"/>
  <c r="I29"/>
  <c r="F35"/>
  <c r="G35"/>
  <c r="H35"/>
  <c r="I35"/>
  <c r="J35"/>
  <c r="F41"/>
  <c r="G41"/>
  <c r="H41"/>
  <c r="I41"/>
  <c r="J41"/>
  <c r="H47"/>
  <c r="I47"/>
  <c r="J47"/>
  <c r="F53"/>
  <c r="G53"/>
  <c r="H53"/>
  <c r="I53"/>
  <c r="J53"/>
  <c r="F59"/>
  <c r="G59"/>
  <c r="H59"/>
  <c r="I59"/>
  <c r="J59"/>
  <c r="D65"/>
  <c r="F65"/>
  <c r="G65"/>
  <c r="D83"/>
  <c r="F83"/>
  <c r="G83"/>
  <c r="I83"/>
  <c r="D89"/>
  <c r="F89"/>
  <c r="K82" i="6"/>
  <c r="G89" i="5"/>
  <c r="I96"/>
  <c r="K89" i="6"/>
  <c r="D102" i="5"/>
  <c r="F102"/>
  <c r="G102"/>
  <c r="H102"/>
  <c r="I102"/>
  <c r="J102"/>
  <c r="F108"/>
  <c r="G108"/>
  <c r="K101" i="6"/>
  <c r="H108" i="5"/>
  <c r="I108"/>
  <c r="J108"/>
  <c r="F114"/>
  <c r="K107" i="6"/>
  <c r="D132" i="5"/>
  <c r="F132"/>
  <c r="G132"/>
  <c r="D138"/>
  <c r="F138"/>
  <c r="G138"/>
  <c r="H138"/>
  <c r="I138"/>
  <c r="F144"/>
  <c r="G144"/>
  <c r="H144"/>
  <c r="I144"/>
  <c r="J144"/>
  <c r="D150"/>
  <c r="L154"/>
  <c r="L155"/>
  <c r="F150"/>
  <c r="G150"/>
  <c r="H150"/>
  <c r="I150"/>
  <c r="J150"/>
  <c r="D156"/>
  <c r="F156"/>
  <c r="G156"/>
  <c r="H156"/>
  <c r="I156"/>
  <c r="J156"/>
  <c r="H162"/>
  <c r="I162"/>
  <c r="D168"/>
  <c r="F168"/>
  <c r="G168"/>
  <c r="H168"/>
  <c r="I168"/>
  <c r="J168"/>
  <c r="D222"/>
  <c r="E233"/>
  <c r="L233"/>
  <c r="E234"/>
  <c r="L234"/>
  <c r="F234"/>
  <c r="G234"/>
  <c r="H234"/>
  <c r="I234"/>
  <c r="J234"/>
  <c r="D246"/>
  <c r="F246"/>
  <c r="G246"/>
  <c r="I246"/>
  <c r="J246"/>
  <c r="D252"/>
  <c r="F252"/>
  <c r="G252"/>
  <c r="H252"/>
  <c r="I252"/>
  <c r="J252"/>
  <c r="D258"/>
  <c r="F258"/>
  <c r="G258"/>
  <c r="H258"/>
  <c r="I258"/>
  <c r="J258"/>
  <c r="D271"/>
  <c r="F271"/>
  <c r="G271"/>
  <c r="H271"/>
  <c r="I271"/>
  <c r="J271"/>
  <c r="F277"/>
  <c r="G277"/>
  <c r="H277"/>
  <c r="I277"/>
  <c r="J277"/>
  <c r="D283"/>
  <c r="F283"/>
  <c r="G283"/>
  <c r="H283"/>
  <c r="I283"/>
  <c r="J283"/>
  <c r="E134"/>
  <c r="L134"/>
  <c r="E114" i="6"/>
  <c r="L115" i="5"/>
  <c r="E17" i="6"/>
  <c r="E22"/>
  <c r="E207"/>
  <c r="E185"/>
  <c r="E143"/>
  <c r="E125"/>
  <c r="E118"/>
  <c r="L119" i="5"/>
  <c r="E116" i="6"/>
  <c r="E58"/>
  <c r="E34"/>
  <c r="E78" i="5"/>
  <c r="L78"/>
  <c r="J122" i="7"/>
  <c r="E164" i="6"/>
  <c r="L33" i="8"/>
  <c r="J82"/>
  <c r="H33"/>
  <c r="H120"/>
  <c r="H118"/>
  <c r="H106"/>
  <c r="L82"/>
  <c r="M82"/>
  <c r="K122" i="7"/>
  <c r="N81"/>
  <c r="O35"/>
  <c r="M122"/>
  <c r="M120"/>
  <c r="O108"/>
  <c r="H82" i="8"/>
  <c r="E117" i="6"/>
  <c r="I55" i="8"/>
  <c r="I77" i="7"/>
  <c r="O78" i="8"/>
  <c r="E286" i="5"/>
  <c r="L286"/>
  <c r="I123" i="8"/>
  <c r="K81" i="7"/>
  <c r="J33" i="8"/>
  <c r="I33"/>
  <c r="O33"/>
  <c r="J22"/>
  <c r="G17" i="5"/>
  <c r="N35" i="7"/>
  <c r="K108"/>
  <c r="N82" i="8"/>
  <c r="M33"/>
  <c r="K82"/>
  <c r="K33"/>
  <c r="H264" i="5"/>
  <c r="K121" i="6"/>
  <c r="I26" i="7"/>
  <c r="E76" i="6"/>
  <c r="J79" i="5"/>
  <c r="J77"/>
  <c r="E26"/>
  <c r="L26"/>
  <c r="J81" i="7"/>
  <c r="K35"/>
  <c r="I18" i="8"/>
  <c r="K106"/>
  <c r="M106"/>
  <c r="I29"/>
  <c r="K21" i="6"/>
  <c r="H132" i="5"/>
  <c r="K24" i="6"/>
  <c r="E248" i="5"/>
  <c r="L248"/>
  <c r="J132"/>
  <c r="G126"/>
  <c r="L81"/>
  <c r="E249"/>
  <c r="L249"/>
  <c r="L106" i="8"/>
  <c r="E181" i="6"/>
  <c r="E64"/>
  <c r="D12"/>
  <c r="E131"/>
  <c r="J14"/>
  <c r="J11"/>
  <c r="I14"/>
  <c r="I12"/>
  <c r="H12"/>
  <c r="G11"/>
  <c r="F14"/>
  <c r="K14"/>
  <c r="E73"/>
  <c r="E21"/>
  <c r="L22" i="5"/>
  <c r="J12" i="6"/>
  <c r="I11"/>
  <c r="H14"/>
  <c r="H11"/>
  <c r="G14"/>
  <c r="G12"/>
  <c r="I31" i="7"/>
  <c r="O29" i="8"/>
  <c r="I84" i="7"/>
  <c r="I81"/>
  <c r="L123"/>
  <c r="E246" i="5"/>
  <c r="L246"/>
  <c r="K20" i="6"/>
  <c r="H19" i="5"/>
  <c r="J29"/>
  <c r="K28" i="6"/>
  <c r="E32" i="5"/>
  <c r="L32"/>
  <c r="K31" i="6"/>
  <c r="K114"/>
  <c r="K117"/>
  <c r="E225" i="5"/>
  <c r="L225"/>
  <c r="E222"/>
  <c r="L222"/>
  <c r="K164" i="6"/>
  <c r="L122" i="7"/>
  <c r="L16"/>
  <c r="J24"/>
  <c r="J35"/>
  <c r="I35"/>
  <c r="I107" i="8"/>
  <c r="O107"/>
  <c r="J106"/>
  <c r="K25" i="6"/>
  <c r="J20" i="5"/>
  <c r="J23"/>
  <c r="J129"/>
  <c r="J126"/>
  <c r="E141"/>
  <c r="L141"/>
  <c r="J138"/>
  <c r="K125" i="6"/>
  <c r="K180"/>
  <c r="E268" i="5"/>
  <c r="L268"/>
  <c r="D13" i="6"/>
  <c r="E222"/>
  <c r="L229" i="5"/>
  <c r="E19" i="6"/>
  <c r="E20"/>
  <c r="E14"/>
  <c r="L15" i="5"/>
  <c r="I125" i="7"/>
  <c r="O126" i="8"/>
  <c r="I127"/>
  <c r="O127"/>
  <c r="I74"/>
  <c r="I91"/>
  <c r="I109"/>
  <c r="I103"/>
  <c r="O103"/>
  <c r="K188" i="6"/>
  <c r="K225"/>
  <c r="J268" i="5"/>
  <c r="I111" i="7"/>
  <c r="O112" i="8"/>
  <c r="L103" i="7"/>
  <c r="I105"/>
  <c r="K129"/>
  <c r="J129"/>
  <c r="I129"/>
  <c r="O130" i="8"/>
  <c r="K78" i="6"/>
  <c r="J83" i="5"/>
  <c r="E85"/>
  <c r="L85"/>
  <c r="N22" i="8"/>
  <c r="N19"/>
  <c r="N33"/>
  <c r="L22"/>
  <c r="I34"/>
  <c r="J72"/>
  <c r="J71"/>
  <c r="I75"/>
  <c r="J20"/>
  <c r="J19"/>
  <c r="I24"/>
  <c r="O24"/>
  <c r="I132" i="5"/>
  <c r="K119" i="6"/>
  <c r="I129" i="5"/>
  <c r="E135"/>
  <c r="L135"/>
  <c r="K122" i="6"/>
  <c r="K197"/>
  <c r="K58"/>
  <c r="G14" i="5"/>
  <c r="D13"/>
  <c r="K14"/>
  <c r="E183" i="6"/>
  <c r="L184" i="5"/>
  <c r="E173" i="6"/>
  <c r="E119"/>
  <c r="L120" i="5"/>
  <c r="E107" i="6"/>
  <c r="E75"/>
  <c r="E95"/>
  <c r="E52"/>
  <c r="E46"/>
  <c r="I53" i="7"/>
  <c r="L120"/>
  <c r="F14" i="5"/>
  <c r="F12"/>
  <c r="I12"/>
  <c r="K74" i="6"/>
  <c r="G13" i="5"/>
  <c r="J123" i="7"/>
  <c r="I36"/>
  <c r="I54"/>
  <c r="O55" i="8"/>
  <c r="M35" i="7"/>
  <c r="L24"/>
  <c r="L18"/>
  <c r="M72"/>
  <c r="O72"/>
  <c r="K206" i="6"/>
  <c r="L81" i="7"/>
  <c r="I113"/>
  <c r="O114" i="8"/>
  <c r="O137"/>
  <c r="O128"/>
  <c r="O77"/>
  <c r="O69"/>
  <c r="O58"/>
  <c r="O43"/>
  <c r="O36"/>
  <c r="O31"/>
  <c r="O28"/>
  <c r="O26"/>
  <c r="I97" i="7"/>
  <c r="I75"/>
  <c r="O76" i="8"/>
  <c r="O65"/>
  <c r="O62"/>
  <c r="O47"/>
  <c r="L44" i="5"/>
  <c r="L28"/>
  <c r="L169"/>
  <c r="L39"/>
  <c r="H242"/>
  <c r="K187" i="6"/>
  <c r="L21" i="5"/>
  <c r="E29"/>
  <c r="E242"/>
  <c r="L242"/>
  <c r="I19"/>
  <c r="K18" i="6"/>
  <c r="F240" i="5"/>
  <c r="L118"/>
  <c r="L50"/>
  <c r="L64"/>
  <c r="L70"/>
  <c r="L87"/>
  <c r="L40"/>
  <c r="D15" i="6"/>
  <c r="E197"/>
  <c r="E191"/>
  <c r="E180"/>
  <c r="L181" i="5"/>
  <c r="E155" i="6"/>
  <c r="E101"/>
  <c r="E18"/>
  <c r="N122" i="7"/>
  <c r="L108"/>
  <c r="E28" i="6"/>
  <c r="D11"/>
  <c r="O88" i="8"/>
  <c r="O101"/>
  <c r="L74" i="5"/>
  <c r="L76"/>
  <c r="L178"/>
  <c r="L182"/>
  <c r="L187"/>
  <c r="L193"/>
  <c r="L202"/>
  <c r="L124"/>
  <c r="L214"/>
  <c r="E18"/>
  <c r="L18"/>
  <c r="L24"/>
  <c r="L147"/>
  <c r="L247"/>
  <c r="E244"/>
  <c r="L244"/>
  <c r="L250"/>
  <c r="L285"/>
  <c r="E267"/>
  <c r="E264"/>
  <c r="J19" i="6"/>
  <c r="J13"/>
  <c r="J10"/>
  <c r="J22"/>
  <c r="G113"/>
  <c r="L165" i="5"/>
  <c r="E74" i="6"/>
  <c r="L75" i="5"/>
  <c r="J240"/>
  <c r="O98" i="8"/>
  <c r="E149" i="6"/>
  <c r="I203"/>
  <c r="I113"/>
  <c r="H179"/>
  <c r="G203"/>
  <c r="L206" i="5"/>
  <c r="L208"/>
  <c r="L185"/>
  <c r="L188"/>
  <c r="L190"/>
  <c r="L196"/>
  <c r="L201"/>
  <c r="L203"/>
  <c r="E204"/>
  <c r="E180"/>
  <c r="E192"/>
  <c r="L192"/>
  <c r="E210"/>
  <c r="L210"/>
  <c r="E16" i="6"/>
  <c r="I17" i="5"/>
  <c r="L267"/>
  <c r="J21" i="7"/>
  <c r="O34" i="8"/>
  <c r="J50" i="7"/>
  <c r="N71"/>
  <c r="F77" i="5"/>
  <c r="E108"/>
  <c r="L108"/>
  <c r="E182" i="6"/>
  <c r="L183" i="5"/>
  <c r="E179" i="6"/>
  <c r="D14"/>
  <c r="I70"/>
  <c r="E166"/>
  <c r="E13"/>
  <c r="D70"/>
  <c r="L29" i="5"/>
  <c r="J179" i="6"/>
  <c r="H113"/>
  <c r="K149"/>
  <c r="E156" i="5"/>
  <c r="L156"/>
  <c r="K137" i="6"/>
  <c r="K34"/>
  <c r="H12" i="5"/>
  <c r="E127"/>
  <c r="L127"/>
  <c r="E129"/>
  <c r="L129"/>
  <c r="I126"/>
  <c r="F13"/>
  <c r="K185" i="6"/>
  <c r="K222"/>
  <c r="K155"/>
  <c r="H240" i="5"/>
  <c r="K183" i="6"/>
  <c r="K208"/>
  <c r="G264" i="5"/>
  <c r="K71" i="6"/>
  <c r="D14" i="5"/>
  <c r="D126"/>
  <c r="D16"/>
  <c r="D17"/>
  <c r="K75" i="6"/>
  <c r="K207"/>
  <c r="K184"/>
  <c r="K182"/>
  <c r="K12" i="5"/>
  <c r="K77"/>
  <c r="K126"/>
  <c r="E59"/>
  <c r="L59"/>
  <c r="E102"/>
  <c r="L102"/>
  <c r="L264"/>
  <c r="K118" i="6"/>
  <c r="E241" i="5"/>
  <c r="E228"/>
  <c r="L228"/>
  <c r="E162"/>
  <c r="E243"/>
  <c r="L243"/>
  <c r="E35"/>
  <c r="L35"/>
  <c r="L280"/>
  <c r="D77"/>
  <c r="K264"/>
  <c r="D12"/>
  <c r="D11"/>
  <c r="J264"/>
  <c r="E150"/>
  <c r="L150"/>
  <c r="E138"/>
  <c r="J17"/>
  <c r="F126"/>
  <c r="E25"/>
  <c r="E283"/>
  <c r="L283"/>
  <c r="E47"/>
  <c r="L47"/>
  <c r="H83"/>
  <c r="K76" i="6"/>
  <c r="K72"/>
  <c r="K17"/>
  <c r="E82" i="5"/>
  <c r="K79" i="6"/>
  <c r="L117" i="5"/>
  <c r="K95" i="6"/>
  <c r="K52"/>
  <c r="G240" i="5"/>
  <c r="K11"/>
  <c r="E245"/>
  <c r="L245"/>
  <c r="E53"/>
  <c r="L53"/>
  <c r="E89"/>
  <c r="L89"/>
  <c r="E96"/>
  <c r="L96"/>
  <c r="E252"/>
  <c r="L252"/>
  <c r="E258"/>
  <c r="L258"/>
  <c r="L31"/>
  <c r="E130"/>
  <c r="L130"/>
  <c r="K131" i="6"/>
  <c r="E186" i="5"/>
  <c r="L186"/>
  <c r="E198"/>
  <c r="L198"/>
  <c r="L72"/>
  <c r="E70" i="6"/>
  <c r="L71" i="5"/>
  <c r="L180"/>
  <c r="E11" i="6"/>
  <c r="I13"/>
  <c r="F11"/>
  <c r="L177" i="5"/>
  <c r="L191"/>
  <c r="L195"/>
  <c r="I10" i="6"/>
  <c r="D203"/>
  <c r="J203"/>
  <c r="I16"/>
  <c r="H70"/>
  <c r="G179"/>
  <c r="F12"/>
  <c r="L209" i="5"/>
  <c r="L194"/>
  <c r="E132"/>
  <c r="L132"/>
  <c r="K116" i="6"/>
  <c r="J14" i="5"/>
  <c r="K210" i="6"/>
  <c r="K191"/>
  <c r="K173"/>
  <c r="K143"/>
  <c r="I264" i="5"/>
  <c r="G77"/>
  <c r="K240"/>
  <c r="K216" i="6"/>
  <c r="K40"/>
  <c r="I77" i="5"/>
  <c r="K209" i="6"/>
  <c r="L199" i="5"/>
  <c r="L19" i="8"/>
  <c r="K19"/>
  <c r="M16"/>
  <c r="L118"/>
  <c r="N106"/>
  <c r="I106"/>
  <c r="O106"/>
  <c r="N118"/>
  <c r="I121"/>
  <c r="E128" i="5"/>
  <c r="L128"/>
  <c r="H126"/>
  <c r="O16" i="7"/>
  <c r="O21"/>
  <c r="M18"/>
  <c r="I52"/>
  <c r="L50"/>
  <c r="I72"/>
  <c r="I13" i="5"/>
  <c r="M51" i="8"/>
  <c r="K14"/>
  <c r="K161" i="6"/>
  <c r="M21" i="7"/>
  <c r="I22"/>
  <c r="L21"/>
  <c r="N14" i="8"/>
  <c r="F13" i="6"/>
  <c r="F16"/>
  <c r="L167" i="5"/>
  <c r="E161" i="6"/>
  <c r="E15"/>
  <c r="K70" i="7"/>
  <c r="I103"/>
  <c r="O104" i="8"/>
  <c r="I22" i="6"/>
  <c r="J16"/>
  <c r="I14" i="5"/>
  <c r="E79"/>
  <c r="G12"/>
  <c r="G11"/>
  <c r="L82"/>
  <c r="L25"/>
  <c r="E19"/>
  <c r="L19"/>
  <c r="E23"/>
  <c r="L23"/>
  <c r="K11" i="6"/>
  <c r="L79" i="5"/>
  <c r="K203" i="6"/>
  <c r="L15" i="7"/>
  <c r="D264" i="5"/>
  <c r="L274"/>
  <c r="E271"/>
  <c r="L271"/>
  <c r="O15" i="7"/>
  <c r="E13" i="5"/>
  <c r="L162"/>
  <c r="D10" i="6"/>
  <c r="E20" i="5"/>
  <c r="I122" i="7"/>
  <c r="O123" i="8"/>
  <c r="J13" i="5"/>
  <c r="J11"/>
  <c r="H17"/>
  <c r="E65"/>
  <c r="L65"/>
  <c r="K46" i="6"/>
  <c r="I16" i="5"/>
  <c r="I11"/>
  <c r="F16"/>
  <c r="F11"/>
  <c r="E86"/>
  <c r="H80"/>
  <c r="E131"/>
  <c r="E16"/>
  <c r="L138"/>
  <c r="I90" i="7"/>
  <c r="I73"/>
  <c r="O74" i="8"/>
  <c r="O50" i="7"/>
  <c r="I20"/>
  <c r="O18" i="8"/>
  <c r="J18" i="7"/>
  <c r="I109"/>
  <c r="O110" i="8"/>
  <c r="I74" i="7"/>
  <c r="O75" i="8"/>
  <c r="J113" i="6"/>
  <c r="E216" i="5"/>
  <c r="K64" i="6"/>
  <c r="L62" i="5"/>
  <c r="L137"/>
  <c r="E89" i="6"/>
  <c r="L90" i="5"/>
  <c r="E206" i="6"/>
  <c r="O18" i="7"/>
  <c r="O70"/>
  <c r="I138"/>
  <c r="O139" i="8"/>
  <c r="I130" i="7"/>
  <c r="O131" i="8"/>
  <c r="J71" i="7"/>
  <c r="J16"/>
  <c r="J15"/>
  <c r="H51" i="8"/>
  <c r="I54"/>
  <c r="O54"/>
  <c r="J120"/>
  <c r="J118"/>
  <c r="O113"/>
  <c r="O92"/>
  <c r="O89"/>
  <c r="G22" i="6"/>
  <c r="K22"/>
  <c r="G70"/>
  <c r="E174" i="5"/>
  <c r="L174"/>
  <c r="E126"/>
  <c r="L126"/>
  <c r="L131"/>
  <c r="F10" i="6"/>
  <c r="I120" i="8"/>
  <c r="O120"/>
  <c r="M118"/>
  <c r="N16"/>
  <c r="K16"/>
  <c r="O115"/>
  <c r="L16"/>
  <c r="I72"/>
  <c r="O72"/>
  <c r="O85"/>
  <c r="I82"/>
  <c r="O82"/>
  <c r="N71"/>
  <c r="K71"/>
  <c r="N13"/>
  <c r="H71"/>
  <c r="L71"/>
  <c r="L51"/>
  <c r="H14"/>
  <c r="L14"/>
  <c r="L13"/>
  <c r="N51"/>
  <c r="K51"/>
  <c r="H16"/>
  <c r="H19"/>
  <c r="I22"/>
  <c r="I20"/>
  <c r="O20"/>
  <c r="L16" i="5"/>
  <c r="L144"/>
  <c r="E113" i="6"/>
  <c r="L114" i="5"/>
  <c r="I9" i="6"/>
  <c r="J9"/>
  <c r="H13" i="5"/>
  <c r="K115" i="6"/>
  <c r="K16" i="7"/>
  <c r="I71"/>
  <c r="M19" i="8"/>
  <c r="I19"/>
  <c r="M14"/>
  <c r="M13"/>
  <c r="I73"/>
  <c r="O73"/>
  <c r="J16"/>
  <c r="I53"/>
  <c r="O53"/>
  <c r="J51"/>
  <c r="K113" i="6"/>
  <c r="K13" i="8"/>
  <c r="N70" i="7"/>
  <c r="O91" i="8"/>
  <c r="J70" i="7"/>
  <c r="I70"/>
  <c r="E240" i="5"/>
  <c r="L240"/>
  <c r="L241"/>
  <c r="M70" i="7"/>
  <c r="M16"/>
  <c r="M15"/>
  <c r="K21"/>
  <c r="K18"/>
  <c r="I18"/>
  <c r="I24"/>
  <c r="I240" i="5"/>
  <c r="K179" i="6"/>
  <c r="K181"/>
  <c r="H13"/>
  <c r="H10"/>
  <c r="H16"/>
  <c r="G16"/>
  <c r="G13"/>
  <c r="K19"/>
  <c r="N21" i="7"/>
  <c r="N16"/>
  <c r="N15"/>
  <c r="K15" i="6"/>
  <c r="I50" i="7"/>
  <c r="E12" i="5"/>
  <c r="J120" i="7"/>
  <c r="I120"/>
  <c r="O121" i="8"/>
  <c r="N120" i="7"/>
  <c r="J108"/>
  <c r="I108"/>
  <c r="O109" i="8"/>
  <c r="K123" i="7"/>
  <c r="K120"/>
  <c r="L207" i="5"/>
  <c r="E203" i="6"/>
  <c r="L204" i="5"/>
  <c r="H14"/>
  <c r="K73" i="6"/>
  <c r="H77" i="5"/>
  <c r="K70" i="6"/>
  <c r="E12"/>
  <c r="E10"/>
  <c r="I123" i="7"/>
  <c r="O124" i="8"/>
  <c r="O22"/>
  <c r="I51"/>
  <c r="J14"/>
  <c r="I14"/>
  <c r="I118"/>
  <c r="O118"/>
  <c r="L86" i="5"/>
  <c r="E83"/>
  <c r="L83"/>
  <c r="E80"/>
  <c r="E17"/>
  <c r="L17"/>
  <c r="L20"/>
  <c r="E14"/>
  <c r="L14"/>
  <c r="K16" i="6"/>
  <c r="I16" i="8"/>
  <c r="H13"/>
  <c r="I71"/>
  <c r="O71"/>
  <c r="L12" i="5"/>
  <c r="K13" i="6"/>
  <c r="G10"/>
  <c r="I21" i="7"/>
  <c r="O16" i="8"/>
  <c r="J13"/>
  <c r="I13"/>
  <c r="K15" i="7"/>
  <c r="I15"/>
  <c r="I16"/>
  <c r="H11" i="5"/>
  <c r="K12" i="6"/>
  <c r="O19" i="8"/>
  <c r="O51"/>
  <c r="E11" i="5"/>
  <c r="L11"/>
  <c r="K10" i="6"/>
  <c r="L13" i="5"/>
  <c r="L80"/>
  <c r="E77"/>
  <c r="L77"/>
  <c r="O14" i="8"/>
  <c r="O13"/>
</calcChain>
</file>

<file path=xl/sharedStrings.xml><?xml version="1.0" encoding="utf-8"?>
<sst xmlns="http://schemas.openxmlformats.org/spreadsheetml/2006/main" count="1451" uniqueCount="277">
  <si>
    <t>Статус</t>
  </si>
  <si>
    <t>Наименование муниципальной программы, подпрограммы, основные мероприятия</t>
  </si>
  <si>
    <t>Объем финансирования, источники финансирования</t>
  </si>
  <si>
    <t>Расходы (тыс. рублей), годы</t>
  </si>
  <si>
    <t>Всего</t>
  </si>
  <si>
    <t>Муниципальная программа</t>
  </si>
  <si>
    <t xml:space="preserve">федеральный бюджет       </t>
  </si>
  <si>
    <t>областной бюджет</t>
  </si>
  <si>
    <t>бюджет городского округа</t>
  </si>
  <si>
    <t xml:space="preserve">государственные внебюджетные фонды  </t>
  </si>
  <si>
    <t xml:space="preserve">иные источники </t>
  </si>
  <si>
    <t>Подпрограмма 1</t>
  </si>
  <si>
    <t>«Развитие библиотечного дела»</t>
  </si>
  <si>
    <t xml:space="preserve">Всего </t>
  </si>
  <si>
    <t xml:space="preserve">федеральный бюджет  </t>
  </si>
  <si>
    <t xml:space="preserve">областной бюджет </t>
  </si>
  <si>
    <t>Основное мероприятие 1.1.1.</t>
  </si>
  <si>
    <t>Обеспечение деятельности (оказание услуг) библиотек Старооскольской ЦБС</t>
  </si>
  <si>
    <t xml:space="preserve">Основное мероприятие 1.1.2. </t>
  </si>
  <si>
    <t>Проведение капитального ремонта муниципальных библиотек</t>
  </si>
  <si>
    <t xml:space="preserve">государственные внебюджетные  фонды  </t>
  </si>
  <si>
    <t xml:space="preserve">Мероприятие 1.1.3. </t>
  </si>
  <si>
    <t>Осуществление противопожарных мероприятий в муниципальных библиотеках</t>
  </si>
  <si>
    <t xml:space="preserve">Мероприятие 1.1.4. </t>
  </si>
  <si>
    <t>Возмещение расходов, связанных с предоставлением мер социальной поддержки специалистам учреждений культуры и искусства, проживающим и (или) работающим в сельской местности,  по оплате помещения и коммунальных услуг</t>
  </si>
  <si>
    <t xml:space="preserve">Основное мероприятие 1.2.1. </t>
  </si>
  <si>
    <t>Реализация мероприятий по доступности и качеству библиотечных услуг населению, подключение библиотек к сети Интернет</t>
  </si>
  <si>
    <t>Подпрограмма 2</t>
  </si>
  <si>
    <t>«Развитие музейного дела»</t>
  </si>
  <si>
    <t>Основное мероприятие 2.1.1.</t>
  </si>
  <si>
    <t>Обеспечение деятельности  муниципальных музеев и Старооскольского зоопарка</t>
  </si>
  <si>
    <t>Основное мероприятие 2.1.2.</t>
  </si>
  <si>
    <t>Основное мероприятие 2.2.1.</t>
  </si>
  <si>
    <t xml:space="preserve">местный бюджет  </t>
  </si>
  <si>
    <t xml:space="preserve">внебюджетные фонды </t>
  </si>
  <si>
    <t>Основное мероприятие 2.2.2.</t>
  </si>
  <si>
    <t>Проведение капитального ремонта и строительства зданий муниципальных музеев и сооружений Старооскольского зоопарка</t>
  </si>
  <si>
    <t>Основное мероприятие 2.2.3.</t>
  </si>
  <si>
    <t xml:space="preserve">Осуществление противопожарных мероприятий </t>
  </si>
  <si>
    <t xml:space="preserve">Подпрограмма 3 </t>
  </si>
  <si>
    <t>Основное мероприятие 3.1.1.</t>
  </si>
  <si>
    <t>«Культурно-досуговая деятельность»</t>
  </si>
  <si>
    <t>Обеспечение деятельности муниципальных культурно-досуговых учреждений Старооскольского городского округа</t>
  </si>
  <si>
    <t>Основное мероприятие 3.1.2.</t>
  </si>
  <si>
    <t>Основное мероприятие 3.1.3.</t>
  </si>
  <si>
    <t>Основное мероприятие 3.1.4.</t>
  </si>
  <si>
    <t>Основное мероприятие 3.2.1.</t>
  </si>
  <si>
    <t>Реализация учреждениями общественно-значимых мероприятий, направленных на создание комфортных условий предоставления культурных услуг населению и развития народного творчества</t>
  </si>
  <si>
    <t>Подпрограмма 4</t>
  </si>
  <si>
    <t>«Сохранение объектов культурного наследия»</t>
  </si>
  <si>
    <r>
      <t>Основное мероприятие 4.1.</t>
    </r>
    <r>
      <rPr>
        <sz val="11"/>
        <rFont val="Arial"/>
        <family val="2"/>
        <charset val="204"/>
      </rPr>
      <t xml:space="preserve">1. </t>
    </r>
    <r>
      <rPr>
        <sz val="11"/>
        <rFont val="Times New Roman"/>
        <family val="1"/>
        <charset val="204"/>
      </rPr>
      <t xml:space="preserve"> </t>
    </r>
  </si>
  <si>
    <t>Осуществление полномочий администрации Старооскольского городского округа Белгородской области  по государственной охране объектов культурного наследия (памятников истории и культуры) местного (муниципального) значения</t>
  </si>
  <si>
    <t>Основное мероприятие 4.3.1.</t>
  </si>
  <si>
    <t>Реализация мероприятий по сохранению объектов культурного наследия (памятников истории и культуры) Старооскольского городского округа</t>
  </si>
  <si>
    <t xml:space="preserve">Подпрограмма 5 </t>
  </si>
  <si>
    <t>«Развитие профессионального искусства»</t>
  </si>
  <si>
    <t>Основное мероприятие 5.1.1.</t>
  </si>
  <si>
    <t>Обеспечение деятельности (оказание услуг) Старооскольского  театра</t>
  </si>
  <si>
    <t>Основное мероприятие 5.2.1.</t>
  </si>
  <si>
    <t>Приспособление здания Старооскольского театра, как объекта культурного наследия, для современного использования</t>
  </si>
  <si>
    <t>Подпрограмма 6</t>
  </si>
  <si>
    <t xml:space="preserve">«Обеспечение реализации муниципальной программы» </t>
  </si>
  <si>
    <t>Основное мероприятие 6.1.1.</t>
  </si>
  <si>
    <t>Обеспечение функций администрации Старооскольского городского округа в области культуры</t>
  </si>
  <si>
    <t>Основное мероприятие 6.1.2.</t>
  </si>
  <si>
    <t>Осуществление противопожарных мероприятий</t>
  </si>
  <si>
    <t>Основное мероприятие 6.2.1.</t>
  </si>
  <si>
    <t>Обеспечение своевременности сдачи отчетов, разработка и исполнение регламентов услуг, планов хозяйственной деятельности, муниципальных заданий, бюджетных смет</t>
  </si>
  <si>
    <t>Наименование муниципальной программы, подпрограммы, основного мероприятия</t>
  </si>
  <si>
    <t>Код бюджетной классификации</t>
  </si>
  <si>
    <t>ГРБС</t>
  </si>
  <si>
    <t>Рз, Пр</t>
  </si>
  <si>
    <t>ЦСР</t>
  </si>
  <si>
    <t>ВР</t>
  </si>
  <si>
    <t xml:space="preserve">Всего, в том числе: </t>
  </si>
  <si>
    <t>х</t>
  </si>
  <si>
    <t xml:space="preserve">Всего, в том числе:   </t>
  </si>
  <si>
    <t>Управление культуры</t>
  </si>
  <si>
    <t xml:space="preserve">Основное    </t>
  </si>
  <si>
    <t xml:space="preserve">Управление культуры  </t>
  </si>
  <si>
    <t xml:space="preserve">Основное мероприя-тие 1.1.2. </t>
  </si>
  <si>
    <t>Всего в том числе</t>
  </si>
  <si>
    <t xml:space="preserve">Всего в том числе </t>
  </si>
  <si>
    <t>Всего УКС</t>
  </si>
  <si>
    <t>УКС</t>
  </si>
  <si>
    <t xml:space="preserve">Участник  </t>
  </si>
  <si>
    <t>Основное мероприя-тие 1.1.4.</t>
  </si>
  <si>
    <t>«Возмещение расходов, связанных с предоставле-нием мер социальной поддержки специалистам учреждений культуры и искусства, проживающим и (или) работающим в сельской местности,  по оплате помещения и коммунальных услуг»</t>
  </si>
  <si>
    <t xml:space="preserve">Всего, в том числе:          </t>
  </si>
  <si>
    <t>Участник Управление культуры</t>
  </si>
  <si>
    <t>Возмещение расходов, связанных с предоставле-нием мер социальной поддержки специалистам учреждений культуры и искусства, проживающим и (или) работающим в сельской местности,  по оплате помещения и коммунальных услуг»</t>
  </si>
  <si>
    <t>Основное мероприя-тие 2.2.1.</t>
  </si>
  <si>
    <t>Основное мероприя-тие 3.1.1.</t>
  </si>
  <si>
    <t>Основное мероприя-тие 3.1.2.</t>
  </si>
  <si>
    <t>Основное мероприя-тие 3.1.3.</t>
  </si>
  <si>
    <t>Основное мероприя-тие 3.1.4.</t>
  </si>
  <si>
    <t>Основное мероприя-тие 3.2.1.</t>
  </si>
  <si>
    <t>«Реализация учреждениями общественно-значимых мероприятий, направленных на создание комфортных условий предоставления культурных услуг населению и развития народного творчества»</t>
  </si>
  <si>
    <t xml:space="preserve">Всего, в том числе:    </t>
  </si>
  <si>
    <t xml:space="preserve">      </t>
  </si>
  <si>
    <t>«Развитие профессио-нального искусства»</t>
  </si>
  <si>
    <t>Основное мероприя-тие 5.1.1.</t>
  </si>
  <si>
    <t>Основное мероприя-тие 5.2.1.</t>
  </si>
  <si>
    <t xml:space="preserve">Всего, в том числе:  </t>
  </si>
  <si>
    <t>Основное мероприя-тие 6.1.1.</t>
  </si>
  <si>
    <t>Основное мероприя-тие 6.1.2.</t>
  </si>
  <si>
    <t>Основное мероприя-тие 6.2.1.</t>
  </si>
  <si>
    <t xml:space="preserve">Мероприятие 1.1.5. </t>
  </si>
  <si>
    <t xml:space="preserve">Мероприятие 1.1.6. </t>
  </si>
  <si>
    <t>Государственная поддержка  лучших работников МКУК "Старооскольская ЦБС" находящихся на  территории  сельских поселений</t>
  </si>
  <si>
    <t>Основное мероприятие 5.1.2.</t>
  </si>
  <si>
    <t>Основное мероприятие 3.1.5.</t>
  </si>
  <si>
    <t>Основное мероприятие 3.1.6.</t>
  </si>
  <si>
    <t>0801</t>
  </si>
  <si>
    <t>Основное                  мероприятие 1.1.5.</t>
  </si>
  <si>
    <t>04503L5580</t>
  </si>
  <si>
    <t>04501S7780</t>
  </si>
  <si>
    <t>Основное мероприя-тие 5.1.2.</t>
  </si>
  <si>
    <t>Основное мероприя-тие 3.1.6.</t>
  </si>
  <si>
    <t>04307L5194</t>
  </si>
  <si>
    <t>04306L5580</t>
  </si>
  <si>
    <t>04201S7780</t>
  </si>
  <si>
    <t>Основное                  мероприятие 1.1.6.</t>
  </si>
  <si>
    <t>04101S7780</t>
  </si>
  <si>
    <t>участник ДИЗО</t>
  </si>
  <si>
    <t>04302S1120</t>
  </si>
  <si>
    <t>04503L4660</t>
  </si>
  <si>
    <t xml:space="preserve">Мероприятие 1.1.7. </t>
  </si>
  <si>
    <t>Основное мероприятие 2.1.3.</t>
  </si>
  <si>
    <t>04206L5195</t>
  </si>
  <si>
    <t>Основное                  мероприятие 1.1.7.</t>
  </si>
  <si>
    <t>04302S2120</t>
  </si>
  <si>
    <t>04102S2120</t>
  </si>
  <si>
    <t>Итого на 1 этап (2015-2020 годы)</t>
  </si>
  <si>
    <t>Итого на 2 этап (2021-2025 годы)</t>
  </si>
  <si>
    <t xml:space="preserve">Подпрограмма 1           </t>
  </si>
  <si>
    <t>«Обеспечение деятельности (оказание услуг) библиотек Старооскольской ЦБС</t>
  </si>
  <si>
    <t>«Осуществление противопожарных мероприятий»</t>
  </si>
  <si>
    <t>Государственная поддержка  муниципальных учреждений культуры, находящихся в сельской местности</t>
  </si>
  <si>
    <t>Комплектование книжных фондов библиотек Старооскольской ЦБС</t>
  </si>
  <si>
    <t>04106L5192</t>
  </si>
  <si>
    <t>0410417010</t>
  </si>
  <si>
    <t>041034410</t>
  </si>
  <si>
    <t>0410344100</t>
  </si>
  <si>
    <t>0410324200</t>
  </si>
  <si>
    <t>Государственная поддержка  лучших работников</t>
  </si>
  <si>
    <t>Поддержка творческой деятельности Старооскольского театра</t>
  </si>
  <si>
    <t xml:space="preserve">«Развитие культуры и искусства Старооскольского городского округа» </t>
  </si>
  <si>
    <t>Обеспечение развития и  укрепления  метериально- технической базы сельских домов культуры</t>
  </si>
  <si>
    <t xml:space="preserve">«Развитие культуры и искусства Староосколь-ского городского округа» </t>
  </si>
  <si>
    <t xml:space="preserve">Подпрограмма 2 </t>
  </si>
  <si>
    <t>«Обеспечение деятельности муниципальных музеев и Старооскольского зоопарка»</t>
  </si>
  <si>
    <t>Подпрограмма 3</t>
  </si>
  <si>
    <t>«Обеспечение деятельности муниципальных культурно-досуговых учреждений Старооскольского городского округа»</t>
  </si>
  <si>
    <t>«Обеспечение деятельности (оказание услуг) Старооскольского  театра»</t>
  </si>
  <si>
    <t>«Обеспечение функций администрации Старооскольского городского округа в области культуры»</t>
  </si>
  <si>
    <t>«Обеспечение своевременности сдачи отчетов, разработка и исполнение регламентов услуг, планов хозяйственной деятельности, муниципальных заданий, бюджетных смет»</t>
  </si>
  <si>
    <t>Реализация муниципальными музеями общественно-значимых мероприятий, направленных на развитие музейного дела</t>
  </si>
  <si>
    <t>«Приспособление здания Старооскольского театра, как объекта культурного наследия, для современного использова-ния»</t>
  </si>
  <si>
    <t>04306L4670</t>
  </si>
  <si>
    <t>Проведение капитального строительства и капитального ремонта культурно-досуговых учреждений,приобретение объектов недвижимого имущества</t>
  </si>
  <si>
    <t xml:space="preserve">«Сохранение объектов культурного наследия» </t>
  </si>
  <si>
    <t>0410122100</t>
  </si>
  <si>
    <t>0410224200</t>
  </si>
  <si>
    <t>«Возмещение расходов, связанных с предоставлением мер социальной поддержки специалистам учреждений культуры и искусства, проживающим и (или) работающим в сельской местности,  по оплате помещения и коммунальных услуг»</t>
  </si>
  <si>
    <t>04107L5195</t>
  </si>
  <si>
    <t>04108L5194</t>
  </si>
  <si>
    <t>0420122100</t>
  </si>
  <si>
    <t>Департамент имущественных и земельных отношений</t>
  </si>
  <si>
    <t>Основное мероприя-тие 2.2.2.</t>
  </si>
  <si>
    <t>0420444100</t>
  </si>
  <si>
    <t>«Реализация муниципальными музеями общественно-значимых мероприятий, направленных на развитие музейного дела»</t>
  </si>
  <si>
    <t>0420424200</t>
  </si>
  <si>
    <t xml:space="preserve">Государственная поддержка  лучших работников </t>
  </si>
  <si>
    <t>0420217010</t>
  </si>
  <si>
    <t>0430122100</t>
  </si>
  <si>
    <t>04301S7780</t>
  </si>
  <si>
    <t>"Проведение капитального строительства и капитального ремонта культурно-досуговых учреждений, приобретение объектов недвижимого имущества"</t>
  </si>
  <si>
    <t>0430244100</t>
  </si>
  <si>
    <t>0430224200</t>
  </si>
  <si>
    <t>0430322100</t>
  </si>
  <si>
    <t>0430344100</t>
  </si>
  <si>
    <t>0430417010</t>
  </si>
  <si>
    <t>0430526010</t>
  </si>
  <si>
    <t>0440124200</t>
  </si>
  <si>
    <t>Подпрограмма 5</t>
  </si>
  <si>
    <t>0450122100</t>
  </si>
  <si>
    <t>0450244100</t>
  </si>
  <si>
    <t>«Приспособление здания Старооскольского театра, как объекта культурного наследия, для современного использования»</t>
  </si>
  <si>
    <t>0804</t>
  </si>
  <si>
    <t>0460121120</t>
  </si>
  <si>
    <t>0460224200</t>
  </si>
  <si>
    <t>0460244100</t>
  </si>
  <si>
    <t>0460322100</t>
  </si>
  <si>
    <t>«Осуществление противопожарных мероприятий в муниципальных библиотеках»</t>
  </si>
  <si>
    <t>Муниципальная    программа</t>
  </si>
  <si>
    <t xml:space="preserve">Основное    мероприятие 2.1.2    </t>
  </si>
  <si>
    <t xml:space="preserve">мероприятие 2.1.2         </t>
  </si>
  <si>
    <t xml:space="preserve"> Управление культуры </t>
  </si>
  <si>
    <t xml:space="preserve">Основное мероприятие 1.1.3           </t>
  </si>
  <si>
    <t xml:space="preserve"> Управление культуры</t>
  </si>
  <si>
    <t>Ответствен-ный  исполнитель, соисполнители, участники</t>
  </si>
  <si>
    <t>Основное    мероприятие1.1.1</t>
  </si>
  <si>
    <t>Участник - управление культуры</t>
  </si>
  <si>
    <t xml:space="preserve">Основное    мероприятие 2.1.1  </t>
  </si>
  <si>
    <t xml:space="preserve">Ответственный исполнитель -Управление культуры </t>
  </si>
  <si>
    <t xml:space="preserve">Участник - Управление культуры       </t>
  </si>
  <si>
    <t>Участник -Управление культуры</t>
  </si>
  <si>
    <t xml:space="preserve">Участник -Управление культуры          </t>
  </si>
  <si>
    <t>Участник - Управление культуры</t>
  </si>
  <si>
    <t>Участник  -Управление культуры</t>
  </si>
  <si>
    <t>«Проведение капитального ремонта и строительства зданий муниципальных музеев и сооружений Старооскольского зоопарка»</t>
  </si>
  <si>
    <t>Участник - МКУ «УКС»</t>
  </si>
  <si>
    <t>Участник -ДИЗО</t>
  </si>
  <si>
    <t xml:space="preserve">Участник - Управление культуры </t>
  </si>
  <si>
    <t>«Проведение капитального строительства и капитального ремонта культурно-досуговых учреждений, приобретение объектов недвижимого имущества»</t>
  </si>
  <si>
    <t xml:space="preserve">  Участник - Управление культуры</t>
  </si>
  <si>
    <t>ДИЗО</t>
  </si>
  <si>
    <t xml:space="preserve">Участник - МКУ «УКС» </t>
  </si>
  <si>
    <t>«Обеспечение  развития и укрепления  материально-технической  базы  сельских домов культуры»</t>
  </si>
  <si>
    <t>"Государственная поддержка  муниципальных учреждений культуры, находящихся в сельской местности»</t>
  </si>
  <si>
    <t>Участник -МКУ «УКС»</t>
  </si>
  <si>
    <t xml:space="preserve">Соисполнитель -Управление культуры </t>
  </si>
  <si>
    <t xml:space="preserve">Участник -Управление культуры </t>
  </si>
  <si>
    <t xml:space="preserve"> «Поддержка творческой деятельности Старооскольского театра»</t>
  </si>
  <si>
    <t xml:space="preserve">Участник  - МКУ «УКС»        </t>
  </si>
  <si>
    <t xml:space="preserve">Участник -  МКУ «УКС»        </t>
  </si>
  <si>
    <t>Участник  -МКУ «УКС»</t>
  </si>
  <si>
    <t>Ответственный исполнитель -Управление культуры</t>
  </si>
  <si>
    <t xml:space="preserve">Участник  - Управление культуры       </t>
  </si>
  <si>
    <t xml:space="preserve">Основное    мероприятие 1.1.1  </t>
  </si>
  <si>
    <t xml:space="preserve">Основное мероприятие 1.1.3             </t>
  </si>
  <si>
    <t xml:space="preserve">МКУ «УКС»     </t>
  </si>
  <si>
    <t>Основное мероприятие 1.1.4.</t>
  </si>
  <si>
    <t xml:space="preserve">Основное    мероприятие 2.1.1      </t>
  </si>
  <si>
    <t>Участник  - МКУ УКС</t>
  </si>
  <si>
    <t>«Государственная поддержка  муниципальных учреждений культуры, находящихся в сельской местности»</t>
  </si>
  <si>
    <t>«Поддержка творческой деятельности Старооскольского театра»</t>
  </si>
  <si>
    <t>Участник  - Управление культуры</t>
  </si>
  <si>
    <t xml:space="preserve">Ресурсное обеспечение реализации муниципальной программы </t>
  </si>
  <si>
    <t xml:space="preserve"> за счет средств бюджета городского округа на I этап реализации</t>
  </si>
  <si>
    <t>за счет средств бюджета городского округа на II этап реализации</t>
  </si>
  <si>
    <t xml:space="preserve">             Ресурсное обеспечение реализации муниципальной программы</t>
  </si>
  <si>
    <t>Ответственный  исполнитель, соисполнители, участники</t>
  </si>
  <si>
    <t>из различных источников финансирования на I этап реализации</t>
  </si>
  <si>
    <t>Ресурсное обеспечение и прогнозная (справочная) оценка расходов</t>
  </si>
  <si>
    <t xml:space="preserve"> на реализацию основных  мероприятий муниципальной программы </t>
  </si>
  <si>
    <t>из различных источников финансирования на II этап реализации</t>
  </si>
  <si>
    <t xml:space="preserve">Ресурсное обеспечение и прогнозная (справочная) оценка расходов </t>
  </si>
  <si>
    <t xml:space="preserve">на реализацию основных мероприятий муниципальной программы </t>
  </si>
  <si>
    <t>Создание молодежного клуба «BOOK CLUB» с привлечением носителей английского языка в модельной библиотеке №11 им. А.С. Абдуллиной  МКУК «Старооскольская ЦБС»</t>
  </si>
  <si>
    <t>Проект</t>
  </si>
  <si>
    <t>Создание читательских наборов для слепых и слабовидящих детей «Белгородские сказки – особенным детям»</t>
  </si>
  <si>
    <t>Создание любительского объединения семейного досуга «Притяжение» на базе МАУК ДК «Комсомолец»</t>
  </si>
  <si>
    <t>Создание творческой мастерской для детей с ограниченными возможностями здоровья «Раскрой свой талант с нами» на базе МБУ ДО «Детская музыкальная школа № 5»</t>
  </si>
  <si>
    <t>Создание передвижного театра на фартуке «Живая кукла» на базе МБУК «Незнамовский ЦКР»</t>
  </si>
  <si>
    <t>Создание аудиогида на иностранных языках в цифровом формате в МКУК «Старооскольский художественный музей» («Диалог искусств»)</t>
  </si>
  <si>
    <t>«Проведение капитального ремонта муниципальных библиотек»</t>
  </si>
  <si>
    <t>«Обеспечение деятельности (оказание услуг) библиотек Старооскольской ЦБС»</t>
  </si>
  <si>
    <t>«Комплектование книжных фондов библиотек Старооскольской ЦБС»</t>
  </si>
  <si>
    <t>«Реализация мероприятий по доступности и качеству библиотечных услуг населению, подключение библиотек к сети Интернет»</t>
  </si>
  <si>
    <t>Основное мероприя-тие 3.1.5.</t>
  </si>
  <si>
    <t>«Обеспечение развития и  укрепления  метериально- технической базы сельских домов культуры»</t>
  </si>
  <si>
    <t>«Реализация мероприятий по сохранению объектов культурного наследия (памятников истории и культуры) Старооскольского городского округа»</t>
  </si>
  <si>
    <t>Государственная поддержка лучших работников сельских библиотек Старооскольской ЦБС</t>
  </si>
  <si>
    <t xml:space="preserve">Основное мероприятие 1.1.7. </t>
  </si>
  <si>
    <t xml:space="preserve">Основное мероприятие 1.1.6. </t>
  </si>
  <si>
    <t xml:space="preserve">Основное мероприятие 1.1.5. </t>
  </si>
  <si>
    <t xml:space="preserve">Основное мероприятие 1.1.4. </t>
  </si>
  <si>
    <t xml:space="preserve">Основное мероприятие 1.1.3. </t>
  </si>
  <si>
    <t>«Осуществление противопожарных мероприятий »</t>
  </si>
  <si>
    <t>«Государственная поддержка лучших работников сельских библиотек Старооскольской ЦБС»</t>
  </si>
  <si>
    <t xml:space="preserve">  Участник -Управление культуры</t>
  </si>
  <si>
    <t>Организация работы интерактивных площадках «Поколение – АРТ» на базе муниципального бюджетного учреждения дополнительного образования «Детская школа искусств № 2»</t>
  </si>
  <si>
    <t>Создание выездной концертной бригады на базе МБУ ДО «Детская школа искусств с.Городище» для проведения лекций-концертов в образователь-ных организациях сельских территорий</t>
  </si>
  <si>
    <t>Создание творческой мобильной площадки по популяризации традиционных народных промыслов и ремесел России «Ремёсла из гаманка» на базе муниципального бюджетного учреждения культуры «Старо-оскольский Дом ремесел»</t>
  </si>
  <si>
    <t>Создание и функционирование семейного парка  развлечений «Чайлэнд»  на территории  г. Старый Оскол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</si>
</sst>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18"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4"/>
      <name val="Times New Roman"/>
      <family val="1"/>
      <charset val="204"/>
    </font>
    <font>
      <sz val="11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5"/>
      <name val="Times New Roman"/>
      <family val="1"/>
      <charset val="204"/>
    </font>
    <font>
      <sz val="19"/>
      <name val="Times New Roman"/>
      <family val="1"/>
      <charset val="204"/>
    </font>
    <font>
      <b/>
      <sz val="19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Arial Cyr"/>
      <charset val="204"/>
    </font>
    <font>
      <sz val="10"/>
      <name val="Arial Cyr"/>
      <charset val="204"/>
    </font>
    <font>
      <sz val="15"/>
      <name val="Arial Cyr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/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0" fontId="0" fillId="0" borderId="2" xfId="0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right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6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textRotation="90" wrapText="1"/>
    </xf>
    <xf numFmtId="0" fontId="8" fillId="2" borderId="6" xfId="0" applyFont="1" applyFill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4" fillId="2" borderId="0" xfId="0" applyFont="1" applyFill="1"/>
    <xf numFmtId="0" fontId="0" fillId="0" borderId="3" xfId="0" applyBorder="1" applyAlignment="1"/>
    <xf numFmtId="0" fontId="2" fillId="0" borderId="3" xfId="0" applyFont="1" applyFill="1" applyBorder="1" applyAlignment="1">
      <alignment vertical="top" wrapText="1"/>
    </xf>
    <xf numFmtId="0" fontId="0" fillId="2" borderId="3" xfId="0" applyFill="1" applyBorder="1" applyAlignment="1"/>
    <xf numFmtId="0" fontId="0" fillId="2" borderId="3" xfId="0" applyFill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0" fillId="0" borderId="1" xfId="0" applyNumberFormat="1" applyFill="1" applyBorder="1"/>
    <xf numFmtId="165" fontId="2" fillId="0" borderId="4" xfId="0" applyNumberFormat="1" applyFont="1" applyFill="1" applyBorder="1" applyAlignment="1">
      <alignment horizontal="center" vertical="top" wrapText="1"/>
    </xf>
    <xf numFmtId="165" fontId="2" fillId="2" borderId="6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horizontal="center" vertical="top" wrapText="1"/>
    </xf>
    <xf numFmtId="165" fontId="8" fillId="0" borderId="4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165" fontId="2" fillId="2" borderId="4" xfId="0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165" fontId="8" fillId="2" borderId="6" xfId="0" applyNumberFormat="1" applyFont="1" applyFill="1" applyBorder="1" applyAlignment="1">
      <alignment horizontal="center" vertical="top" wrapText="1"/>
    </xf>
    <xf numFmtId="164" fontId="2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49" fontId="2" fillId="0" borderId="6" xfId="0" applyNumberFormat="1" applyFont="1" applyFill="1" applyBorder="1" applyAlignment="1">
      <alignment horizontal="center" vertical="center" textRotation="90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2" fillId="0" borderId="4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textRotation="90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165" fontId="2" fillId="2" borderId="7" xfId="0" applyNumberFormat="1" applyFont="1" applyFill="1" applyBorder="1" applyAlignment="1">
      <alignment horizontal="center" vertical="top" wrapText="1"/>
    </xf>
    <xf numFmtId="165" fontId="2" fillId="2" borderId="6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64" fontId="2" fillId="0" borderId="7" xfId="1" applyFont="1" applyFill="1" applyBorder="1" applyAlignment="1">
      <alignment horizontal="center" vertical="top" wrapText="1"/>
    </xf>
    <xf numFmtId="164" fontId="2" fillId="0" borderId="3" xfId="1" applyFont="1" applyFill="1" applyBorder="1" applyAlignment="1">
      <alignment horizontal="center" vertical="top" wrapText="1"/>
    </xf>
    <xf numFmtId="164" fontId="2" fillId="0" borderId="6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165" fontId="2" fillId="2" borderId="4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/>
    </xf>
    <xf numFmtId="0" fontId="0" fillId="2" borderId="1" xfId="0" applyFill="1" applyBorder="1" applyAlignment="1">
      <alignment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vertical="top" wrapText="1"/>
    </xf>
    <xf numFmtId="165" fontId="0" fillId="2" borderId="1" xfId="0" applyNumberForma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textRotation="90"/>
    </xf>
    <xf numFmtId="49" fontId="2" fillId="2" borderId="8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horizontal="left" vertical="top" wrapText="1"/>
    </xf>
    <xf numFmtId="49" fontId="2" fillId="2" borderId="8" xfId="0" applyNumberFormat="1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1" xfId="0" applyNumberFormat="1" applyBorder="1"/>
    <xf numFmtId="49" fontId="2" fillId="2" borderId="1" xfId="0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vertical="top" wrapText="1"/>
    </xf>
    <xf numFmtId="165" fontId="8" fillId="2" borderId="8" xfId="0" applyNumberFormat="1" applyFont="1" applyFill="1" applyBorder="1" applyAlignment="1">
      <alignment horizontal="center" vertical="top" wrapText="1"/>
    </xf>
    <xf numFmtId="165" fontId="2" fillId="2" borderId="8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8"/>
  <sheetViews>
    <sheetView view="pageBreakPreview" topLeftCell="A135" zoomScale="70" zoomScaleNormal="70" zoomScaleSheetLayoutView="70" zoomScalePageLayoutView="85" workbookViewId="0">
      <selection activeCell="C20" sqref="C20"/>
    </sheetView>
  </sheetViews>
  <sheetFormatPr defaultRowHeight="12.75"/>
  <cols>
    <col min="1" max="1" width="19" style="68" customWidth="1"/>
    <col min="2" max="2" width="18.140625" customWidth="1"/>
    <col min="3" max="3" width="20.7109375" customWidth="1"/>
    <col min="4" max="5" width="9.28515625" bestFit="1" customWidth="1"/>
    <col min="6" max="6" width="10.140625" bestFit="1" customWidth="1"/>
    <col min="7" max="7" width="11.5703125" customWidth="1"/>
    <col min="8" max="8" width="9.42578125" bestFit="1" customWidth="1"/>
    <col min="9" max="9" width="10.140625" bestFit="1" customWidth="1"/>
    <col min="10" max="14" width="9.42578125" bestFit="1" customWidth="1"/>
    <col min="15" max="15" width="21.42578125" customWidth="1"/>
  </cols>
  <sheetData>
    <row r="1" spans="1:15" ht="24.75" customHeight="1">
      <c r="J1" s="116"/>
      <c r="K1" s="116"/>
      <c r="L1" s="116"/>
      <c r="M1" s="116"/>
      <c r="N1" s="116"/>
      <c r="O1" s="116"/>
    </row>
    <row r="2" spans="1:15" ht="19.5" customHeight="1">
      <c r="J2" s="116"/>
      <c r="K2" s="116"/>
      <c r="L2" s="116"/>
      <c r="M2" s="116"/>
      <c r="N2" s="116"/>
      <c r="O2" s="116"/>
    </row>
    <row r="3" spans="1:15" ht="18.75" customHeight="1">
      <c r="J3" s="116"/>
      <c r="K3" s="116"/>
      <c r="L3" s="116"/>
      <c r="M3" s="116"/>
      <c r="N3" s="116"/>
      <c r="O3" s="116"/>
    </row>
    <row r="4" spans="1:15" ht="20.25" customHeight="1">
      <c r="J4" s="116"/>
      <c r="K4" s="116"/>
      <c r="L4" s="116"/>
      <c r="M4" s="116"/>
      <c r="N4" s="116"/>
      <c r="O4" s="116"/>
    </row>
    <row r="5" spans="1:15" ht="15">
      <c r="L5" s="4"/>
      <c r="M5" s="4"/>
      <c r="N5" s="4"/>
    </row>
    <row r="8" spans="1:15">
      <c r="A8" s="115" t="s">
        <v>239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</row>
    <row r="9" spans="1:1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1:15" ht="23.25">
      <c r="A10" s="115" t="s">
        <v>240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</row>
    <row r="12" spans="1:15" ht="64.5" customHeight="1">
      <c r="A12" s="109" t="s">
        <v>0</v>
      </c>
      <c r="B12" s="96" t="s">
        <v>68</v>
      </c>
      <c r="C12" s="96" t="s">
        <v>201</v>
      </c>
      <c r="D12" s="96" t="s">
        <v>69</v>
      </c>
      <c r="E12" s="96"/>
      <c r="F12" s="96"/>
      <c r="G12" s="96"/>
      <c r="H12" s="96" t="s">
        <v>3</v>
      </c>
      <c r="I12" s="106"/>
      <c r="J12" s="106"/>
      <c r="K12" s="106"/>
      <c r="L12" s="106"/>
      <c r="M12" s="106"/>
      <c r="N12" s="106"/>
      <c r="O12" s="106"/>
    </row>
    <row r="13" spans="1:15" ht="34.5" customHeight="1">
      <c r="A13" s="111"/>
      <c r="B13" s="96"/>
      <c r="C13" s="96"/>
      <c r="D13" s="35" t="s">
        <v>70</v>
      </c>
      <c r="E13" s="60" t="s">
        <v>71</v>
      </c>
      <c r="F13" s="12" t="s">
        <v>72</v>
      </c>
      <c r="G13" s="60" t="s">
        <v>73</v>
      </c>
      <c r="H13" s="12">
        <v>2014</v>
      </c>
      <c r="I13" s="12" t="s">
        <v>4</v>
      </c>
      <c r="J13" s="12">
        <v>2015</v>
      </c>
      <c r="K13" s="12">
        <v>2016</v>
      </c>
      <c r="L13" s="12">
        <v>2017</v>
      </c>
      <c r="M13" s="12">
        <v>2018</v>
      </c>
      <c r="N13" s="12">
        <v>2019</v>
      </c>
      <c r="O13" s="12">
        <v>2020</v>
      </c>
    </row>
    <row r="14" spans="1:15" ht="1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12">
        <v>11</v>
      </c>
      <c r="L14" s="12">
        <v>12</v>
      </c>
      <c r="M14" s="12">
        <v>13</v>
      </c>
      <c r="N14" s="12">
        <v>14</v>
      </c>
      <c r="O14" s="12">
        <v>15</v>
      </c>
    </row>
    <row r="15" spans="1:15" ht="15">
      <c r="A15" s="96" t="s">
        <v>195</v>
      </c>
      <c r="B15" s="96" t="s">
        <v>147</v>
      </c>
      <c r="C15" s="12" t="s">
        <v>74</v>
      </c>
      <c r="D15" s="12" t="s">
        <v>75</v>
      </c>
      <c r="E15" s="12" t="s">
        <v>75</v>
      </c>
      <c r="F15" s="12" t="s">
        <v>75</v>
      </c>
      <c r="G15" s="12" t="s">
        <v>75</v>
      </c>
      <c r="H15" s="77">
        <v>234263</v>
      </c>
      <c r="I15" s="77">
        <f>J15+K15+L15+M15+N15+O15</f>
        <v>1871443</v>
      </c>
      <c r="J15" s="77">
        <f t="shared" ref="J15:O15" si="0">J16+J18+J20</f>
        <v>228634</v>
      </c>
      <c r="K15" s="77">
        <f t="shared" si="0"/>
        <v>255757</v>
      </c>
      <c r="L15" s="77">
        <f t="shared" si="0"/>
        <v>304472</v>
      </c>
      <c r="M15" s="77">
        <f t="shared" si="0"/>
        <v>323509</v>
      </c>
      <c r="N15" s="77">
        <f t="shared" si="0"/>
        <v>379911</v>
      </c>
      <c r="O15" s="77">
        <f t="shared" si="0"/>
        <v>379160</v>
      </c>
    </row>
    <row r="16" spans="1:15" ht="15" customHeight="1">
      <c r="A16" s="106"/>
      <c r="B16" s="96"/>
      <c r="C16" s="96" t="s">
        <v>205</v>
      </c>
      <c r="D16" s="96">
        <v>872</v>
      </c>
      <c r="E16" s="96" t="s">
        <v>75</v>
      </c>
      <c r="F16" s="96" t="s">
        <v>75</v>
      </c>
      <c r="G16" s="96" t="s">
        <v>75</v>
      </c>
      <c r="H16" s="107">
        <v>233943</v>
      </c>
      <c r="I16" s="107">
        <f>J16+K16+L16+M16+N16+O16</f>
        <v>1848063</v>
      </c>
      <c r="J16" s="107">
        <f t="shared" ref="J16:O16" si="1">J22+J52+J71+J109+J122</f>
        <v>226632</v>
      </c>
      <c r="K16" s="107">
        <f t="shared" si="1"/>
        <v>253790</v>
      </c>
      <c r="L16" s="107">
        <f t="shared" si="1"/>
        <v>302728</v>
      </c>
      <c r="M16" s="107">
        <f t="shared" si="1"/>
        <v>319559</v>
      </c>
      <c r="N16" s="107">
        <f t="shared" si="1"/>
        <v>368234</v>
      </c>
      <c r="O16" s="107">
        <f t="shared" si="1"/>
        <v>377120</v>
      </c>
    </row>
    <row r="17" spans="1:15" ht="35.25" customHeight="1">
      <c r="A17" s="106"/>
      <c r="B17" s="96"/>
      <c r="C17" s="96"/>
      <c r="D17" s="96"/>
      <c r="E17" s="96"/>
      <c r="F17" s="96"/>
      <c r="G17" s="96"/>
      <c r="H17" s="107"/>
      <c r="I17" s="107"/>
      <c r="J17" s="107"/>
      <c r="K17" s="107"/>
      <c r="L17" s="107"/>
      <c r="M17" s="107"/>
      <c r="N17" s="107"/>
      <c r="O17" s="107"/>
    </row>
    <row r="18" spans="1:15" ht="30" customHeight="1">
      <c r="A18" s="106"/>
      <c r="B18" s="96"/>
      <c r="C18" s="96" t="s">
        <v>221</v>
      </c>
      <c r="D18" s="96">
        <v>834</v>
      </c>
      <c r="E18" s="96" t="s">
        <v>75</v>
      </c>
      <c r="F18" s="96" t="s">
        <v>75</v>
      </c>
      <c r="G18" s="96" t="s">
        <v>75</v>
      </c>
      <c r="H18" s="107">
        <v>320</v>
      </c>
      <c r="I18" s="107">
        <f>J18+K18+L18+M18+N18+O18</f>
        <v>19580</v>
      </c>
      <c r="J18" s="107">
        <f t="shared" ref="J18:O18" si="2">J24+J53+J72+J105+J111+J123</f>
        <v>2002</v>
      </c>
      <c r="K18" s="107">
        <f t="shared" si="2"/>
        <v>1967</v>
      </c>
      <c r="L18" s="107">
        <f t="shared" si="2"/>
        <v>1744</v>
      </c>
      <c r="M18" s="107">
        <f t="shared" si="2"/>
        <v>150</v>
      </c>
      <c r="N18" s="107">
        <f t="shared" si="2"/>
        <v>11677</v>
      </c>
      <c r="O18" s="107">
        <f t="shared" si="2"/>
        <v>2040</v>
      </c>
    </row>
    <row r="19" spans="1:15" ht="12.75" customHeight="1">
      <c r="A19" s="106"/>
      <c r="B19" s="96"/>
      <c r="C19" s="96"/>
      <c r="D19" s="96"/>
      <c r="E19" s="96"/>
      <c r="F19" s="96"/>
      <c r="G19" s="96"/>
      <c r="H19" s="107"/>
      <c r="I19" s="107"/>
      <c r="J19" s="107"/>
      <c r="K19" s="107"/>
      <c r="L19" s="107"/>
      <c r="M19" s="107"/>
      <c r="N19" s="107"/>
      <c r="O19" s="107"/>
    </row>
    <row r="20" spans="1:15" ht="76.5" customHeight="1">
      <c r="A20" s="106"/>
      <c r="B20" s="106"/>
      <c r="C20" s="12" t="s">
        <v>168</v>
      </c>
      <c r="D20" s="12">
        <v>860</v>
      </c>
      <c r="E20" s="12" t="s">
        <v>75</v>
      </c>
      <c r="F20" s="12" t="s">
        <v>75</v>
      </c>
      <c r="G20" s="12" t="s">
        <v>75</v>
      </c>
      <c r="H20" s="77"/>
      <c r="I20" s="77">
        <f>J20+L20+K20+M20+N20+O20</f>
        <v>3800</v>
      </c>
      <c r="J20" s="77">
        <f>J88</f>
        <v>0</v>
      </c>
      <c r="K20" s="77">
        <f>K88</f>
        <v>0</v>
      </c>
      <c r="L20" s="77">
        <f>L88</f>
        <v>0</v>
      </c>
      <c r="M20" s="77">
        <f>M73</f>
        <v>3800</v>
      </c>
      <c r="N20" s="77">
        <f>N73</f>
        <v>0</v>
      </c>
      <c r="O20" s="77">
        <f>O88</f>
        <v>0</v>
      </c>
    </row>
    <row r="21" spans="1:15" ht="15">
      <c r="A21" s="96" t="s">
        <v>135</v>
      </c>
      <c r="B21" s="96" t="s">
        <v>12</v>
      </c>
      <c r="C21" s="12" t="s">
        <v>76</v>
      </c>
      <c r="D21" s="12" t="s">
        <v>75</v>
      </c>
      <c r="E21" s="12" t="s">
        <v>75</v>
      </c>
      <c r="F21" s="12" t="s">
        <v>75</v>
      </c>
      <c r="G21" s="12" t="s">
        <v>75</v>
      </c>
      <c r="H21" s="77">
        <v>40149</v>
      </c>
      <c r="I21" s="77">
        <f>J21+K21+L21+M21+N21+O21</f>
        <v>285994</v>
      </c>
      <c r="J21" s="77">
        <f t="shared" ref="J21:O21" si="3">J22+J24</f>
        <v>36688</v>
      </c>
      <c r="K21" s="77">
        <f t="shared" si="3"/>
        <v>42795</v>
      </c>
      <c r="L21" s="77">
        <f t="shared" si="3"/>
        <v>46464</v>
      </c>
      <c r="M21" s="77">
        <f t="shared" si="3"/>
        <v>49750</v>
      </c>
      <c r="N21" s="77">
        <f t="shared" si="3"/>
        <v>53510</v>
      </c>
      <c r="O21" s="77">
        <f t="shared" si="3"/>
        <v>56787</v>
      </c>
    </row>
    <row r="22" spans="1:15" ht="19.5" customHeight="1">
      <c r="A22" s="96"/>
      <c r="B22" s="96"/>
      <c r="C22" s="96" t="s">
        <v>207</v>
      </c>
      <c r="D22" s="96">
        <v>872</v>
      </c>
      <c r="E22" s="96" t="s">
        <v>75</v>
      </c>
      <c r="F22" s="96" t="s">
        <v>75</v>
      </c>
      <c r="G22" s="96" t="s">
        <v>75</v>
      </c>
      <c r="H22" s="107">
        <v>39849</v>
      </c>
      <c r="I22" s="107">
        <f>J22+K22+L22+M22+N22+O22</f>
        <v>283272</v>
      </c>
      <c r="J22" s="107">
        <f>J26+J40+J44+J46+J43</f>
        <v>36646</v>
      </c>
      <c r="K22" s="107">
        <f>K26+K40+K44+K46+K43</f>
        <v>41183</v>
      </c>
      <c r="L22" s="107">
        <f>L26+L40+L44+L46+L43+L45</f>
        <v>45795</v>
      </c>
      <c r="M22" s="107">
        <f>M26+M40+M44+M46+M43</f>
        <v>49750</v>
      </c>
      <c r="N22" s="107">
        <f>N26+N40+N44+N46+N43</f>
        <v>53111</v>
      </c>
      <c r="O22" s="107">
        <f>O26+O40+O43+O47+O44</f>
        <v>56787</v>
      </c>
    </row>
    <row r="23" spans="1:15" ht="35.25" customHeight="1">
      <c r="A23" s="96"/>
      <c r="B23" s="96"/>
      <c r="C23" s="96"/>
      <c r="D23" s="96"/>
      <c r="E23" s="96"/>
      <c r="F23" s="96"/>
      <c r="G23" s="96"/>
      <c r="H23" s="107"/>
      <c r="I23" s="107"/>
      <c r="J23" s="107"/>
      <c r="K23" s="107"/>
      <c r="L23" s="107"/>
      <c r="M23" s="107"/>
      <c r="N23" s="107"/>
      <c r="O23" s="107"/>
    </row>
    <row r="24" spans="1:15" ht="18.75" customHeight="1">
      <c r="A24" s="96"/>
      <c r="B24" s="96"/>
      <c r="C24" s="96" t="s">
        <v>212</v>
      </c>
      <c r="D24" s="96">
        <v>834</v>
      </c>
      <c r="E24" s="96" t="s">
        <v>75</v>
      </c>
      <c r="F24" s="96" t="s">
        <v>75</v>
      </c>
      <c r="G24" s="96" t="s">
        <v>75</v>
      </c>
      <c r="H24" s="107">
        <v>300</v>
      </c>
      <c r="I24" s="107">
        <f>J24+K24+L24+M24+N24+O24</f>
        <v>2722</v>
      </c>
      <c r="J24" s="107">
        <f>J34+J36+J32</f>
        <v>42</v>
      </c>
      <c r="K24" s="107">
        <f>K34+K36+K32</f>
        <v>1612</v>
      </c>
      <c r="L24" s="107">
        <f>L34+L36+L32</f>
        <v>669</v>
      </c>
      <c r="M24" s="107">
        <f>M34+M36+M32</f>
        <v>0</v>
      </c>
      <c r="N24" s="107">
        <f>N34+N36+N32+N33</f>
        <v>399</v>
      </c>
      <c r="O24" s="107">
        <f>O34+O36+O32+O33</f>
        <v>0</v>
      </c>
    </row>
    <row r="25" spans="1:15" ht="15.75" customHeight="1">
      <c r="A25" s="96"/>
      <c r="B25" s="96"/>
      <c r="C25" s="96"/>
      <c r="D25" s="96"/>
      <c r="E25" s="96"/>
      <c r="F25" s="96"/>
      <c r="G25" s="96"/>
      <c r="H25" s="107"/>
      <c r="I25" s="107"/>
      <c r="J25" s="107"/>
      <c r="K25" s="107"/>
      <c r="L25" s="107"/>
      <c r="M25" s="107"/>
      <c r="N25" s="107"/>
      <c r="O25" s="107"/>
    </row>
    <row r="26" spans="1:15" ht="72" customHeight="1">
      <c r="A26" s="109" t="s">
        <v>202</v>
      </c>
      <c r="B26" s="96" t="s">
        <v>258</v>
      </c>
      <c r="C26" s="12" t="s">
        <v>206</v>
      </c>
      <c r="D26" s="12">
        <v>872</v>
      </c>
      <c r="E26" s="28" t="s">
        <v>113</v>
      </c>
      <c r="F26" s="31" t="s">
        <v>162</v>
      </c>
      <c r="G26" s="12" t="s">
        <v>75</v>
      </c>
      <c r="H26" s="77">
        <v>39702</v>
      </c>
      <c r="I26" s="77">
        <f t="shared" ref="I26:I36" si="4">J26+K26+L26+M26+N26+O26</f>
        <v>282882</v>
      </c>
      <c r="J26" s="77">
        <f>J27+J29+J30</f>
        <v>36620</v>
      </c>
      <c r="K26" s="77">
        <f>K27+K29+K30</f>
        <v>40849</v>
      </c>
      <c r="L26" s="77">
        <f>L27+L29+L30+L28</f>
        <v>45793</v>
      </c>
      <c r="M26" s="77">
        <f>M27+M29+M30+M28</f>
        <v>49738</v>
      </c>
      <c r="N26" s="77">
        <f>N27+N29+N30+N28</f>
        <v>53095</v>
      </c>
      <c r="O26" s="77">
        <f>O27+O29+O30+O28</f>
        <v>56787</v>
      </c>
    </row>
    <row r="27" spans="1:15" ht="72.75" customHeight="1">
      <c r="A27" s="112"/>
      <c r="B27" s="96"/>
      <c r="C27" s="12" t="s">
        <v>79</v>
      </c>
      <c r="D27" s="12">
        <v>872</v>
      </c>
      <c r="E27" s="28" t="s">
        <v>113</v>
      </c>
      <c r="F27" s="31" t="s">
        <v>162</v>
      </c>
      <c r="G27" s="12">
        <v>100</v>
      </c>
      <c r="H27" s="77">
        <v>34929</v>
      </c>
      <c r="I27" s="77">
        <f t="shared" si="4"/>
        <v>251678</v>
      </c>
      <c r="J27" s="77">
        <v>32754</v>
      </c>
      <c r="K27" s="77">
        <v>36538</v>
      </c>
      <c r="L27" s="77">
        <v>39889</v>
      </c>
      <c r="M27" s="77">
        <v>43106</v>
      </c>
      <c r="N27" s="77">
        <f>45753+1354</f>
        <v>47107</v>
      </c>
      <c r="O27" s="77">
        <v>52284</v>
      </c>
    </row>
    <row r="28" spans="1:15" ht="72.75" customHeight="1">
      <c r="A28" s="112"/>
      <c r="B28" s="96"/>
      <c r="C28" s="12" t="s">
        <v>79</v>
      </c>
      <c r="D28" s="12">
        <v>872</v>
      </c>
      <c r="E28" s="28" t="s">
        <v>113</v>
      </c>
      <c r="F28" s="32" t="s">
        <v>123</v>
      </c>
      <c r="G28" s="12">
        <v>100</v>
      </c>
      <c r="H28" s="77"/>
      <c r="I28" s="77">
        <f t="shared" si="4"/>
        <v>4793</v>
      </c>
      <c r="J28" s="77"/>
      <c r="K28" s="77"/>
      <c r="L28" s="77">
        <v>1171</v>
      </c>
      <c r="M28" s="77">
        <v>2304</v>
      </c>
      <c r="N28" s="77">
        <v>1318</v>
      </c>
      <c r="O28" s="79"/>
    </row>
    <row r="29" spans="1:15" ht="71.25" customHeight="1">
      <c r="A29" s="112"/>
      <c r="B29" s="96"/>
      <c r="C29" s="12" t="s">
        <v>79</v>
      </c>
      <c r="D29" s="12">
        <v>872</v>
      </c>
      <c r="E29" s="28" t="s">
        <v>113</v>
      </c>
      <c r="F29" s="31" t="s">
        <v>162</v>
      </c>
      <c r="G29" s="12">
        <v>200</v>
      </c>
      <c r="H29" s="77">
        <v>4016</v>
      </c>
      <c r="I29" s="77">
        <f t="shared" si="4"/>
        <v>22936</v>
      </c>
      <c r="J29" s="77">
        <v>3335</v>
      </c>
      <c r="K29" s="77">
        <v>3643</v>
      </c>
      <c r="L29" s="77">
        <v>4135</v>
      </c>
      <c r="M29" s="77">
        <v>3751</v>
      </c>
      <c r="N29" s="77">
        <v>4119</v>
      </c>
      <c r="O29" s="77">
        <v>3953</v>
      </c>
    </row>
    <row r="30" spans="1:15" ht="73.5" customHeight="1">
      <c r="A30" s="113"/>
      <c r="B30" s="96"/>
      <c r="C30" s="12" t="s">
        <v>79</v>
      </c>
      <c r="D30" s="12">
        <v>872</v>
      </c>
      <c r="E30" s="28" t="s">
        <v>113</v>
      </c>
      <c r="F30" s="31" t="s">
        <v>162</v>
      </c>
      <c r="G30" s="12">
        <v>800</v>
      </c>
      <c r="H30" s="77">
        <v>757</v>
      </c>
      <c r="I30" s="77">
        <f t="shared" si="4"/>
        <v>3475</v>
      </c>
      <c r="J30" s="77">
        <v>531</v>
      </c>
      <c r="K30" s="77">
        <v>668</v>
      </c>
      <c r="L30" s="77">
        <v>598</v>
      </c>
      <c r="M30" s="77">
        <v>577</v>
      </c>
      <c r="N30" s="77">
        <v>551</v>
      </c>
      <c r="O30" s="77">
        <v>550</v>
      </c>
    </row>
    <row r="31" spans="1:15" ht="81.75" customHeight="1">
      <c r="A31" s="12" t="s">
        <v>80</v>
      </c>
      <c r="B31" s="12" t="s">
        <v>257</v>
      </c>
      <c r="C31" s="12" t="s">
        <v>81</v>
      </c>
      <c r="D31" s="12" t="s">
        <v>75</v>
      </c>
      <c r="E31" s="28" t="s">
        <v>75</v>
      </c>
      <c r="F31" s="12" t="s">
        <v>75</v>
      </c>
      <c r="G31" s="12" t="s">
        <v>75</v>
      </c>
      <c r="H31" s="77">
        <v>300</v>
      </c>
      <c r="I31" s="77">
        <f t="shared" si="4"/>
        <v>2297</v>
      </c>
      <c r="J31" s="77">
        <f>J32+J34</f>
        <v>0</v>
      </c>
      <c r="K31" s="77">
        <f>K32+K34</f>
        <v>1289</v>
      </c>
      <c r="L31" s="77">
        <f>L32+L34</f>
        <v>609</v>
      </c>
      <c r="M31" s="77">
        <f>M32+M34</f>
        <v>0</v>
      </c>
      <c r="N31" s="77">
        <f>N32+N34+N33</f>
        <v>399</v>
      </c>
      <c r="O31" s="77">
        <f>O32+O34</f>
        <v>0</v>
      </c>
    </row>
    <row r="32" spans="1:15" ht="69.75" customHeight="1">
      <c r="A32" s="43"/>
      <c r="B32" s="43"/>
      <c r="C32" s="41" t="s">
        <v>225</v>
      </c>
      <c r="D32" s="41">
        <v>834</v>
      </c>
      <c r="E32" s="50" t="s">
        <v>113</v>
      </c>
      <c r="F32" s="51" t="s">
        <v>144</v>
      </c>
      <c r="G32" s="41">
        <v>200</v>
      </c>
      <c r="H32" s="83">
        <v>300</v>
      </c>
      <c r="I32" s="83">
        <f t="shared" si="4"/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/>
    </row>
    <row r="33" spans="1:15" ht="81.75" customHeight="1">
      <c r="A33" s="43"/>
      <c r="B33" s="43"/>
      <c r="C33" s="12" t="s">
        <v>226</v>
      </c>
      <c r="D33" s="12">
        <v>834</v>
      </c>
      <c r="E33" s="28" t="s">
        <v>113</v>
      </c>
      <c r="F33" s="31" t="s">
        <v>132</v>
      </c>
      <c r="G33" s="12">
        <v>200</v>
      </c>
      <c r="H33" s="77"/>
      <c r="I33" s="77">
        <f t="shared" si="4"/>
        <v>369</v>
      </c>
      <c r="J33" s="77"/>
      <c r="K33" s="77"/>
      <c r="L33" s="77"/>
      <c r="M33" s="77"/>
      <c r="N33" s="77">
        <v>369</v>
      </c>
      <c r="O33" s="79"/>
    </row>
    <row r="34" spans="1:15" ht="84.75" customHeight="1">
      <c r="A34" s="41"/>
      <c r="B34" s="41"/>
      <c r="C34" s="12" t="s">
        <v>226</v>
      </c>
      <c r="D34" s="12">
        <v>834</v>
      </c>
      <c r="E34" s="28" t="s">
        <v>113</v>
      </c>
      <c r="F34" s="31" t="s">
        <v>163</v>
      </c>
      <c r="G34" s="12">
        <v>200</v>
      </c>
      <c r="H34" s="77"/>
      <c r="I34" s="77">
        <f t="shared" si="4"/>
        <v>1928</v>
      </c>
      <c r="J34" s="77">
        <v>0</v>
      </c>
      <c r="K34" s="77">
        <v>1289</v>
      </c>
      <c r="L34" s="77">
        <v>609</v>
      </c>
      <c r="M34" s="77">
        <v>0</v>
      </c>
      <c r="N34" s="77">
        <v>30</v>
      </c>
      <c r="O34" s="77">
        <v>0</v>
      </c>
    </row>
    <row r="35" spans="1:15" ht="30.75" customHeight="1">
      <c r="A35" s="109" t="s">
        <v>199</v>
      </c>
      <c r="B35" s="109" t="s">
        <v>194</v>
      </c>
      <c r="C35" s="12" t="s">
        <v>82</v>
      </c>
      <c r="D35" s="12" t="s">
        <v>75</v>
      </c>
      <c r="E35" s="28" t="s">
        <v>75</v>
      </c>
      <c r="F35" s="12" t="s">
        <v>75</v>
      </c>
      <c r="G35" s="12" t="s">
        <v>75</v>
      </c>
      <c r="H35" s="77">
        <v>0</v>
      </c>
      <c r="I35" s="77">
        <f t="shared" si="4"/>
        <v>744</v>
      </c>
      <c r="J35" s="77">
        <f t="shared" ref="J35:O35" si="5">J36+J40</f>
        <v>42</v>
      </c>
      <c r="K35" s="77">
        <f t="shared" si="5"/>
        <v>642</v>
      </c>
      <c r="L35" s="77">
        <f t="shared" si="5"/>
        <v>60</v>
      </c>
      <c r="M35" s="77">
        <f t="shared" si="5"/>
        <v>0</v>
      </c>
      <c r="N35" s="77">
        <f t="shared" si="5"/>
        <v>0</v>
      </c>
      <c r="O35" s="77">
        <f t="shared" si="5"/>
        <v>0</v>
      </c>
    </row>
    <row r="36" spans="1:15" ht="15" customHeight="1">
      <c r="A36" s="110"/>
      <c r="B36" s="110"/>
      <c r="C36" s="96" t="s">
        <v>83</v>
      </c>
      <c r="D36" s="96" t="s">
        <v>75</v>
      </c>
      <c r="E36" s="108" t="s">
        <v>75</v>
      </c>
      <c r="F36" s="96" t="s">
        <v>75</v>
      </c>
      <c r="G36" s="96" t="s">
        <v>75</v>
      </c>
      <c r="H36" s="107">
        <v>0</v>
      </c>
      <c r="I36" s="107">
        <f t="shared" si="4"/>
        <v>425</v>
      </c>
      <c r="J36" s="107">
        <f t="shared" ref="J36:O36" si="6">J38+J39</f>
        <v>42</v>
      </c>
      <c r="K36" s="107">
        <f t="shared" si="6"/>
        <v>323</v>
      </c>
      <c r="L36" s="107">
        <f t="shared" si="6"/>
        <v>60</v>
      </c>
      <c r="M36" s="107">
        <f t="shared" si="6"/>
        <v>0</v>
      </c>
      <c r="N36" s="107">
        <f t="shared" si="6"/>
        <v>0</v>
      </c>
      <c r="O36" s="107">
        <f t="shared" si="6"/>
        <v>0</v>
      </c>
    </row>
    <row r="37" spans="1:15" ht="15.75" customHeight="1">
      <c r="A37" s="110"/>
      <c r="B37" s="110"/>
      <c r="C37" s="96"/>
      <c r="D37" s="96"/>
      <c r="E37" s="108"/>
      <c r="F37" s="96"/>
      <c r="G37" s="96"/>
      <c r="H37" s="107"/>
      <c r="I37" s="107"/>
      <c r="J37" s="107"/>
      <c r="K37" s="107"/>
      <c r="L37" s="107"/>
      <c r="M37" s="107"/>
      <c r="N37" s="107"/>
      <c r="O37" s="107"/>
    </row>
    <row r="38" spans="1:15" ht="63.75" customHeight="1">
      <c r="A38" s="110"/>
      <c r="B38" s="110"/>
      <c r="C38" s="12" t="s">
        <v>226</v>
      </c>
      <c r="D38" s="12">
        <v>834</v>
      </c>
      <c r="E38" s="28" t="s">
        <v>113</v>
      </c>
      <c r="F38" s="31" t="s">
        <v>144</v>
      </c>
      <c r="G38" s="12">
        <v>200</v>
      </c>
      <c r="H38" s="77">
        <v>0</v>
      </c>
      <c r="I38" s="77">
        <f>J38+K38+L38+M38+N38+O38</f>
        <v>320</v>
      </c>
      <c r="J38" s="77">
        <v>0</v>
      </c>
      <c r="K38" s="77">
        <v>260</v>
      </c>
      <c r="L38" s="77">
        <v>60</v>
      </c>
      <c r="M38" s="77">
        <v>0</v>
      </c>
      <c r="N38" s="77">
        <v>0</v>
      </c>
      <c r="O38" s="77">
        <v>0</v>
      </c>
    </row>
    <row r="39" spans="1:15" ht="63" customHeight="1">
      <c r="A39" s="110"/>
      <c r="B39" s="110"/>
      <c r="C39" s="12" t="s">
        <v>84</v>
      </c>
      <c r="D39" s="12">
        <v>834</v>
      </c>
      <c r="E39" s="28" t="s">
        <v>113</v>
      </c>
      <c r="F39" s="31" t="s">
        <v>143</v>
      </c>
      <c r="G39" s="12">
        <v>400</v>
      </c>
      <c r="H39" s="77">
        <v>0</v>
      </c>
      <c r="I39" s="77">
        <f>J39+K39+L39+M39+N39+O39</f>
        <v>105</v>
      </c>
      <c r="J39" s="77">
        <v>42</v>
      </c>
      <c r="K39" s="77">
        <v>63</v>
      </c>
      <c r="L39" s="77">
        <v>0</v>
      </c>
      <c r="M39" s="77">
        <v>0</v>
      </c>
      <c r="N39" s="77">
        <v>0</v>
      </c>
      <c r="O39" s="77">
        <v>0</v>
      </c>
    </row>
    <row r="40" spans="1:15" ht="45" customHeight="1">
      <c r="A40" s="110"/>
      <c r="B40" s="110"/>
      <c r="C40" s="109" t="s">
        <v>207</v>
      </c>
      <c r="D40" s="109">
        <v>872</v>
      </c>
      <c r="E40" s="103" t="s">
        <v>113</v>
      </c>
      <c r="F40" s="100" t="s">
        <v>142</v>
      </c>
      <c r="G40" s="109">
        <v>400</v>
      </c>
      <c r="H40" s="97">
        <v>0</v>
      </c>
      <c r="I40" s="97">
        <f>J40+K40+L40+M40+N40+O40</f>
        <v>319</v>
      </c>
      <c r="J40" s="97">
        <v>0</v>
      </c>
      <c r="K40" s="97">
        <v>319</v>
      </c>
      <c r="L40" s="97">
        <v>0</v>
      </c>
      <c r="M40" s="97">
        <v>0</v>
      </c>
      <c r="N40" s="97">
        <v>0</v>
      </c>
      <c r="O40" s="97">
        <v>0</v>
      </c>
    </row>
    <row r="41" spans="1:15" ht="34.5" customHeight="1">
      <c r="A41" s="110"/>
      <c r="B41" s="110"/>
      <c r="C41" s="110"/>
      <c r="D41" s="110"/>
      <c r="E41" s="104"/>
      <c r="F41" s="101"/>
      <c r="G41" s="110"/>
      <c r="H41" s="98"/>
      <c r="I41" s="98"/>
      <c r="J41" s="98"/>
      <c r="K41" s="98"/>
      <c r="L41" s="98"/>
      <c r="M41" s="98"/>
      <c r="N41" s="98"/>
      <c r="O41" s="98"/>
    </row>
    <row r="42" spans="1:15" ht="66.75" customHeight="1">
      <c r="A42" s="111"/>
      <c r="B42" s="111"/>
      <c r="C42" s="111"/>
      <c r="D42" s="111"/>
      <c r="E42" s="105"/>
      <c r="F42" s="102"/>
      <c r="G42" s="111"/>
      <c r="H42" s="99"/>
      <c r="I42" s="99"/>
      <c r="J42" s="99"/>
      <c r="K42" s="99"/>
      <c r="L42" s="99"/>
      <c r="M42" s="99"/>
      <c r="N42" s="99"/>
      <c r="O42" s="99"/>
    </row>
    <row r="43" spans="1:15" ht="266.25" customHeight="1">
      <c r="A43" s="12" t="s">
        <v>86</v>
      </c>
      <c r="B43" s="12" t="s">
        <v>164</v>
      </c>
      <c r="C43" s="12" t="s">
        <v>203</v>
      </c>
      <c r="D43" s="12">
        <v>872</v>
      </c>
      <c r="E43" s="12">
        <v>1003</v>
      </c>
      <c r="F43" s="30" t="s">
        <v>141</v>
      </c>
      <c r="G43" s="12">
        <v>300</v>
      </c>
      <c r="H43" s="77">
        <v>6</v>
      </c>
      <c r="I43" s="77">
        <f>J43+K43+L43+M43+N43+O43</f>
        <v>46</v>
      </c>
      <c r="J43" s="77">
        <v>26</v>
      </c>
      <c r="K43" s="77">
        <v>15</v>
      </c>
      <c r="L43" s="77">
        <v>0</v>
      </c>
      <c r="M43" s="77">
        <v>0</v>
      </c>
      <c r="N43" s="77">
        <v>5</v>
      </c>
      <c r="O43" s="77">
        <v>0</v>
      </c>
    </row>
    <row r="44" spans="1:15" ht="84" customHeight="1">
      <c r="A44" s="12" t="s">
        <v>114</v>
      </c>
      <c r="B44" s="12" t="s">
        <v>259</v>
      </c>
      <c r="C44" s="12" t="s">
        <v>79</v>
      </c>
      <c r="D44" s="12">
        <v>872</v>
      </c>
      <c r="E44" s="28" t="s">
        <v>113</v>
      </c>
      <c r="F44" s="30" t="s">
        <v>140</v>
      </c>
      <c r="G44" s="12">
        <v>200</v>
      </c>
      <c r="H44" s="85"/>
      <c r="I44" s="77">
        <f>J44+K44+L44+M44+N44+O44</f>
        <v>17</v>
      </c>
      <c r="J44" s="77"/>
      <c r="K44" s="77"/>
      <c r="L44" s="77">
        <v>1</v>
      </c>
      <c r="M44" s="77">
        <v>5</v>
      </c>
      <c r="N44" s="77">
        <v>11</v>
      </c>
      <c r="O44" s="77"/>
    </row>
    <row r="45" spans="1:15" ht="140.25" customHeight="1">
      <c r="A45" s="12" t="s">
        <v>122</v>
      </c>
      <c r="B45" s="5" t="s">
        <v>271</v>
      </c>
      <c r="C45" s="12" t="s">
        <v>79</v>
      </c>
      <c r="D45" s="12">
        <v>872</v>
      </c>
      <c r="E45" s="28" t="s">
        <v>113</v>
      </c>
      <c r="F45" s="29" t="s">
        <v>165</v>
      </c>
      <c r="G45" s="12">
        <v>100</v>
      </c>
      <c r="H45" s="77"/>
      <c r="I45" s="77">
        <f>J45+K45+L45+M45+N45+O45</f>
        <v>1</v>
      </c>
      <c r="J45" s="77"/>
      <c r="K45" s="77"/>
      <c r="L45" s="77">
        <v>1</v>
      </c>
      <c r="M45" s="77"/>
      <c r="N45" s="79"/>
      <c r="O45" s="77"/>
    </row>
    <row r="46" spans="1:15" ht="140.25" customHeight="1">
      <c r="A46" s="12" t="s">
        <v>130</v>
      </c>
      <c r="B46" s="12" t="s">
        <v>236</v>
      </c>
      <c r="C46" s="12" t="s">
        <v>79</v>
      </c>
      <c r="D46" s="12">
        <v>872</v>
      </c>
      <c r="E46" s="28" t="s">
        <v>113</v>
      </c>
      <c r="F46" s="30" t="s">
        <v>166</v>
      </c>
      <c r="G46" s="12">
        <v>200</v>
      </c>
      <c r="H46" s="77"/>
      <c r="I46" s="77">
        <f>J46+K46+L46+M46+N46+O46</f>
        <v>7</v>
      </c>
      <c r="J46" s="77"/>
      <c r="K46" s="77"/>
      <c r="L46" s="77"/>
      <c r="M46" s="77">
        <v>7</v>
      </c>
      <c r="N46" s="77">
        <v>0</v>
      </c>
      <c r="O46" s="77"/>
    </row>
    <row r="47" spans="1:15" ht="84" customHeight="1">
      <c r="A47" s="96" t="s">
        <v>25</v>
      </c>
      <c r="B47" s="96" t="s">
        <v>260</v>
      </c>
      <c r="C47" s="109" t="s">
        <v>207</v>
      </c>
      <c r="D47" s="96">
        <v>872</v>
      </c>
      <c r="E47" s="96" t="s">
        <v>113</v>
      </c>
      <c r="F47" s="114" t="s">
        <v>162</v>
      </c>
      <c r="G47" s="96">
        <v>200</v>
      </c>
      <c r="H47" s="107">
        <v>141</v>
      </c>
      <c r="I47" s="107">
        <f>J47+K47+L47+M47+N47+O47</f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/>
    </row>
    <row r="48" spans="1:15" ht="28.5" customHeight="1">
      <c r="A48" s="96"/>
      <c r="B48" s="96"/>
      <c r="C48" s="110"/>
      <c r="D48" s="96"/>
      <c r="E48" s="96"/>
      <c r="F48" s="114"/>
      <c r="G48" s="96"/>
      <c r="H48" s="107"/>
      <c r="I48" s="118"/>
      <c r="J48" s="107"/>
      <c r="K48" s="107"/>
      <c r="L48" s="107"/>
      <c r="M48" s="107"/>
      <c r="N48" s="107"/>
      <c r="O48" s="107"/>
    </row>
    <row r="49" spans="1:15" ht="30" customHeight="1">
      <c r="A49" s="96"/>
      <c r="B49" s="96"/>
      <c r="C49" s="111"/>
      <c r="D49" s="96"/>
      <c r="E49" s="96"/>
      <c r="F49" s="114"/>
      <c r="G49" s="96"/>
      <c r="H49" s="107"/>
      <c r="I49" s="118"/>
      <c r="J49" s="107"/>
      <c r="K49" s="107"/>
      <c r="L49" s="107"/>
      <c r="M49" s="107"/>
      <c r="N49" s="107"/>
      <c r="O49" s="107"/>
    </row>
    <row r="50" spans="1:15" ht="15" customHeight="1">
      <c r="A50" s="96" t="s">
        <v>150</v>
      </c>
      <c r="B50" s="96" t="s">
        <v>28</v>
      </c>
      <c r="C50" s="96" t="s">
        <v>88</v>
      </c>
      <c r="D50" s="96" t="s">
        <v>75</v>
      </c>
      <c r="E50" s="96" t="s">
        <v>75</v>
      </c>
      <c r="F50" s="122" t="s">
        <v>75</v>
      </c>
      <c r="G50" s="96" t="s">
        <v>75</v>
      </c>
      <c r="H50" s="107">
        <v>28981</v>
      </c>
      <c r="I50" s="107">
        <f>J50+K50+L50+M50+N50+O50</f>
        <v>205205</v>
      </c>
      <c r="J50" s="107">
        <f t="shared" ref="J50:O50" si="7">J52+J53</f>
        <v>25105</v>
      </c>
      <c r="K50" s="107">
        <f t="shared" si="7"/>
        <v>29370</v>
      </c>
      <c r="L50" s="107">
        <f t="shared" si="7"/>
        <v>36713</v>
      </c>
      <c r="M50" s="107">
        <f t="shared" si="7"/>
        <v>36219</v>
      </c>
      <c r="N50" s="107">
        <f t="shared" si="7"/>
        <v>38265</v>
      </c>
      <c r="O50" s="107">
        <f t="shared" si="7"/>
        <v>39533</v>
      </c>
    </row>
    <row r="51" spans="1:15" ht="31.5" customHeight="1">
      <c r="A51" s="96"/>
      <c r="B51" s="96"/>
      <c r="C51" s="96"/>
      <c r="D51" s="96"/>
      <c r="E51" s="96"/>
      <c r="F51" s="122"/>
      <c r="G51" s="96"/>
      <c r="H51" s="107"/>
      <c r="I51" s="107"/>
      <c r="J51" s="107"/>
      <c r="K51" s="107"/>
      <c r="L51" s="107"/>
      <c r="M51" s="107"/>
      <c r="N51" s="107"/>
      <c r="O51" s="107"/>
    </row>
    <row r="52" spans="1:15" ht="35.25" customHeight="1">
      <c r="A52" s="96"/>
      <c r="B52" s="96"/>
      <c r="C52" s="12" t="s">
        <v>208</v>
      </c>
      <c r="D52" s="12">
        <v>872</v>
      </c>
      <c r="E52" s="12" t="s">
        <v>75</v>
      </c>
      <c r="F52" s="33" t="s">
        <v>75</v>
      </c>
      <c r="G52" s="12" t="s">
        <v>75</v>
      </c>
      <c r="H52" s="77">
        <v>28981</v>
      </c>
      <c r="I52" s="77">
        <f t="shared" ref="I52:I61" si="8">J52+K52+L52+M52+N52+O52</f>
        <v>204845</v>
      </c>
      <c r="J52" s="77">
        <f>J54+J61+J64</f>
        <v>25045</v>
      </c>
      <c r="K52" s="77">
        <f>K54+K61+K64</f>
        <v>29370</v>
      </c>
      <c r="L52" s="77">
        <f>L54+L61+L64</f>
        <v>36563</v>
      </c>
      <c r="M52" s="77">
        <f>M54+M61+M64+M63</f>
        <v>36069</v>
      </c>
      <c r="N52" s="77">
        <f>N54+N61+N64</f>
        <v>38265</v>
      </c>
      <c r="O52" s="77">
        <f>O54+O61+O64</f>
        <v>39533</v>
      </c>
    </row>
    <row r="53" spans="1:15" ht="30">
      <c r="A53" s="96"/>
      <c r="B53" s="96"/>
      <c r="C53" s="12" t="s">
        <v>227</v>
      </c>
      <c r="D53" s="12">
        <v>834</v>
      </c>
      <c r="E53" s="12" t="s">
        <v>75</v>
      </c>
      <c r="F53" s="33" t="s">
        <v>75</v>
      </c>
      <c r="G53" s="12" t="s">
        <v>75</v>
      </c>
      <c r="H53" s="77">
        <v>0</v>
      </c>
      <c r="I53" s="77">
        <f t="shared" si="8"/>
        <v>360</v>
      </c>
      <c r="J53" s="77">
        <f>J68</f>
        <v>60</v>
      </c>
      <c r="K53" s="77">
        <f>K68</f>
        <v>0</v>
      </c>
      <c r="L53" s="77">
        <f>L68+L66</f>
        <v>150</v>
      </c>
      <c r="M53" s="77">
        <f>M68+M66</f>
        <v>150</v>
      </c>
      <c r="N53" s="77">
        <f>N68</f>
        <v>0</v>
      </c>
      <c r="O53" s="77">
        <f>O68</f>
        <v>0</v>
      </c>
    </row>
    <row r="54" spans="1:15" ht="90" customHeight="1">
      <c r="A54" s="109" t="s">
        <v>204</v>
      </c>
      <c r="B54" s="109" t="s">
        <v>151</v>
      </c>
      <c r="C54" s="12" t="s">
        <v>207</v>
      </c>
      <c r="D54" s="12">
        <v>872</v>
      </c>
      <c r="E54" s="28" t="s">
        <v>113</v>
      </c>
      <c r="F54" s="12" t="s">
        <v>75</v>
      </c>
      <c r="G54" s="12" t="s">
        <v>75</v>
      </c>
      <c r="H54" s="77">
        <v>28981</v>
      </c>
      <c r="I54" s="78">
        <f t="shared" si="8"/>
        <v>204834</v>
      </c>
      <c r="J54" s="77">
        <f>J55+J57+J58+J60</f>
        <v>25040</v>
      </c>
      <c r="K54" s="77">
        <f>K55+K57+K58+K60</f>
        <v>29367</v>
      </c>
      <c r="L54" s="77">
        <f>L55+L57+L58+L60+L56+L59</f>
        <v>36563</v>
      </c>
      <c r="M54" s="77">
        <f>M55+M57+M58+M60+M56+M59</f>
        <v>36066</v>
      </c>
      <c r="N54" s="77">
        <f>N55+N57+N58+N60+N56+N59</f>
        <v>38265</v>
      </c>
      <c r="O54" s="77">
        <f>O55+O57+O58+O60+O56+O59</f>
        <v>39533</v>
      </c>
    </row>
    <row r="55" spans="1:15" ht="81" customHeight="1">
      <c r="A55" s="110"/>
      <c r="B55" s="110"/>
      <c r="C55" s="12" t="s">
        <v>77</v>
      </c>
      <c r="D55" s="12">
        <v>872</v>
      </c>
      <c r="E55" s="28" t="s">
        <v>113</v>
      </c>
      <c r="F55" s="30" t="s">
        <v>167</v>
      </c>
      <c r="G55" s="12">
        <v>100</v>
      </c>
      <c r="H55" s="77">
        <v>12134</v>
      </c>
      <c r="I55" s="77">
        <f t="shared" si="8"/>
        <v>100896</v>
      </c>
      <c r="J55" s="77">
        <v>11561</v>
      </c>
      <c r="K55" s="77">
        <v>14447</v>
      </c>
      <c r="L55" s="77">
        <v>15966</v>
      </c>
      <c r="M55" s="77">
        <v>17143</v>
      </c>
      <c r="N55" s="77">
        <f>19438+564</f>
        <v>20002</v>
      </c>
      <c r="O55" s="77">
        <v>21777</v>
      </c>
    </row>
    <row r="56" spans="1:15" ht="70.5" customHeight="1">
      <c r="A56" s="110"/>
      <c r="B56" s="110"/>
      <c r="C56" s="12" t="s">
        <v>77</v>
      </c>
      <c r="D56" s="12">
        <v>872</v>
      </c>
      <c r="E56" s="28" t="s">
        <v>113</v>
      </c>
      <c r="F56" s="30" t="s">
        <v>121</v>
      </c>
      <c r="G56" s="12">
        <v>100</v>
      </c>
      <c r="H56" s="77"/>
      <c r="I56" s="77">
        <f t="shared" si="8"/>
        <v>1888</v>
      </c>
      <c r="J56" s="77"/>
      <c r="K56" s="77"/>
      <c r="L56" s="77">
        <v>425</v>
      </c>
      <c r="M56" s="77">
        <v>914</v>
      </c>
      <c r="N56" s="77">
        <v>549</v>
      </c>
      <c r="O56" s="79"/>
    </row>
    <row r="57" spans="1:15" ht="80.25" customHeight="1">
      <c r="A57" s="111"/>
      <c r="B57" s="111"/>
      <c r="C57" s="12" t="s">
        <v>77</v>
      </c>
      <c r="D57" s="12">
        <v>872</v>
      </c>
      <c r="E57" s="28" t="s">
        <v>113</v>
      </c>
      <c r="F57" s="30" t="s">
        <v>167</v>
      </c>
      <c r="G57" s="12">
        <v>200</v>
      </c>
      <c r="H57" s="77">
        <v>1981</v>
      </c>
      <c r="I57" s="77">
        <f t="shared" si="8"/>
        <v>12317</v>
      </c>
      <c r="J57" s="77">
        <v>1711</v>
      </c>
      <c r="K57" s="77">
        <v>1681</v>
      </c>
      <c r="L57" s="77">
        <v>2156</v>
      </c>
      <c r="M57" s="77">
        <v>1914</v>
      </c>
      <c r="N57" s="77">
        <v>2427</v>
      </c>
      <c r="O57" s="77">
        <v>2428</v>
      </c>
    </row>
    <row r="58" spans="1:15" ht="78" customHeight="1">
      <c r="A58" s="109"/>
      <c r="B58" s="109"/>
      <c r="C58" s="12" t="s">
        <v>77</v>
      </c>
      <c r="D58" s="12">
        <v>872</v>
      </c>
      <c r="E58" s="28" t="s">
        <v>113</v>
      </c>
      <c r="F58" s="30" t="s">
        <v>167</v>
      </c>
      <c r="G58" s="12">
        <v>600</v>
      </c>
      <c r="H58" s="77">
        <v>14656</v>
      </c>
      <c r="I58" s="77">
        <f t="shared" si="8"/>
        <v>85330</v>
      </c>
      <c r="J58" s="77">
        <v>11619</v>
      </c>
      <c r="K58" s="77">
        <v>13000</v>
      </c>
      <c r="L58" s="77">
        <v>15820</v>
      </c>
      <c r="M58" s="77">
        <v>15032</v>
      </c>
      <c r="N58" s="77">
        <f>14218+464</f>
        <v>14682</v>
      </c>
      <c r="O58" s="77">
        <v>15177</v>
      </c>
    </row>
    <row r="59" spans="1:15" ht="75.75" customHeight="1">
      <c r="A59" s="110"/>
      <c r="B59" s="110"/>
      <c r="C59" s="12" t="s">
        <v>77</v>
      </c>
      <c r="D59" s="12">
        <v>872</v>
      </c>
      <c r="E59" s="28" t="s">
        <v>113</v>
      </c>
      <c r="F59" s="30" t="s">
        <v>121</v>
      </c>
      <c r="G59" s="12">
        <v>600</v>
      </c>
      <c r="H59" s="77"/>
      <c r="I59" s="77">
        <f t="shared" si="8"/>
        <v>3365</v>
      </c>
      <c r="J59" s="77"/>
      <c r="K59" s="77"/>
      <c r="L59" s="77">
        <v>2000</v>
      </c>
      <c r="M59" s="77">
        <v>913</v>
      </c>
      <c r="N59" s="77">
        <v>452</v>
      </c>
      <c r="O59" s="79"/>
    </row>
    <row r="60" spans="1:15" ht="80.25" customHeight="1">
      <c r="A60" s="111"/>
      <c r="B60" s="111"/>
      <c r="C60" s="12" t="s">
        <v>77</v>
      </c>
      <c r="D60" s="12">
        <v>872</v>
      </c>
      <c r="E60" s="28" t="s">
        <v>113</v>
      </c>
      <c r="F60" s="30" t="s">
        <v>167</v>
      </c>
      <c r="G60" s="12">
        <v>800</v>
      </c>
      <c r="H60" s="77">
        <v>210</v>
      </c>
      <c r="I60" s="77">
        <f t="shared" si="8"/>
        <v>1038</v>
      </c>
      <c r="J60" s="77">
        <v>149</v>
      </c>
      <c r="K60" s="77">
        <v>239</v>
      </c>
      <c r="L60" s="77">
        <v>196</v>
      </c>
      <c r="M60" s="77">
        <v>150</v>
      </c>
      <c r="N60" s="77">
        <v>153</v>
      </c>
      <c r="O60" s="77">
        <v>151</v>
      </c>
    </row>
    <row r="61" spans="1:15" ht="84" customHeight="1">
      <c r="A61" s="109" t="s">
        <v>196</v>
      </c>
      <c r="B61" s="96" t="s">
        <v>24</v>
      </c>
      <c r="C61" s="96" t="s">
        <v>209</v>
      </c>
      <c r="D61" s="96">
        <v>872</v>
      </c>
      <c r="E61" s="96">
        <v>1003</v>
      </c>
      <c r="F61" s="114" t="s">
        <v>174</v>
      </c>
      <c r="G61" s="96">
        <v>300</v>
      </c>
      <c r="H61" s="107">
        <v>0</v>
      </c>
      <c r="I61" s="127">
        <f t="shared" si="8"/>
        <v>8</v>
      </c>
      <c r="J61" s="107">
        <v>5</v>
      </c>
      <c r="K61" s="107">
        <v>3</v>
      </c>
      <c r="L61" s="107">
        <v>0</v>
      </c>
      <c r="M61" s="107">
        <v>0</v>
      </c>
      <c r="N61" s="107">
        <v>0</v>
      </c>
      <c r="O61" s="117">
        <v>0</v>
      </c>
    </row>
    <row r="62" spans="1:15" s="3" customFormat="1" ht="234" customHeight="1">
      <c r="A62" s="110"/>
      <c r="B62" s="109"/>
      <c r="C62" s="109"/>
      <c r="D62" s="109"/>
      <c r="E62" s="109"/>
      <c r="F62" s="100"/>
      <c r="G62" s="109"/>
      <c r="H62" s="97"/>
      <c r="I62" s="128"/>
      <c r="J62" s="97"/>
      <c r="K62" s="97"/>
      <c r="L62" s="97"/>
      <c r="M62" s="97"/>
      <c r="N62" s="97"/>
      <c r="O62" s="117"/>
    </row>
    <row r="63" spans="1:15" s="3" customFormat="1" ht="76.5" customHeight="1">
      <c r="A63" s="12" t="s">
        <v>128</v>
      </c>
      <c r="B63" s="12" t="s">
        <v>173</v>
      </c>
      <c r="C63" s="12" t="s">
        <v>210</v>
      </c>
      <c r="D63" s="12">
        <v>872</v>
      </c>
      <c r="E63" s="28" t="s">
        <v>113</v>
      </c>
      <c r="F63" s="29" t="s">
        <v>129</v>
      </c>
      <c r="G63" s="12">
        <v>100</v>
      </c>
      <c r="H63" s="77"/>
      <c r="I63" s="78">
        <f>J63+K63+L63+M63+N63+O63</f>
        <v>3</v>
      </c>
      <c r="J63" s="77">
        <v>0</v>
      </c>
      <c r="K63" s="77">
        <v>0</v>
      </c>
      <c r="L63" s="77">
        <v>0</v>
      </c>
      <c r="M63" s="77">
        <v>3</v>
      </c>
      <c r="N63" s="77">
        <v>0</v>
      </c>
      <c r="O63" s="77">
        <v>0</v>
      </c>
    </row>
    <row r="64" spans="1:15" ht="78.75" hidden="1" customHeight="1">
      <c r="A64" s="96" t="s">
        <v>91</v>
      </c>
      <c r="B64" s="96" t="s">
        <v>171</v>
      </c>
      <c r="C64" s="96" t="s">
        <v>210</v>
      </c>
      <c r="D64" s="96">
        <v>872</v>
      </c>
      <c r="E64" s="108" t="s">
        <v>113</v>
      </c>
      <c r="F64" s="114" t="s">
        <v>167</v>
      </c>
      <c r="G64" s="96">
        <v>200</v>
      </c>
      <c r="H64" s="107">
        <v>0</v>
      </c>
      <c r="I64" s="119">
        <f>J64+K64+L64+M64+N64+O64</f>
        <v>0</v>
      </c>
      <c r="J64" s="107">
        <v>0</v>
      </c>
      <c r="K64" s="107">
        <v>0</v>
      </c>
      <c r="L64" s="107">
        <v>0</v>
      </c>
      <c r="M64" s="107">
        <v>0</v>
      </c>
      <c r="N64" s="107">
        <v>0</v>
      </c>
      <c r="O64" s="107">
        <v>0</v>
      </c>
    </row>
    <row r="65" spans="1:15" ht="68.25" hidden="1" customHeight="1">
      <c r="A65" s="96"/>
      <c r="B65" s="106"/>
      <c r="C65" s="96"/>
      <c r="D65" s="96"/>
      <c r="E65" s="108"/>
      <c r="F65" s="125"/>
      <c r="G65" s="96"/>
      <c r="H65" s="107"/>
      <c r="I65" s="119"/>
      <c r="J65" s="107"/>
      <c r="K65" s="107"/>
      <c r="L65" s="107"/>
      <c r="M65" s="107"/>
      <c r="N65" s="107"/>
      <c r="O65" s="107"/>
    </row>
    <row r="66" spans="1:15" ht="12.75" customHeight="1">
      <c r="A66" s="131" t="s">
        <v>169</v>
      </c>
      <c r="B66" s="131" t="s">
        <v>211</v>
      </c>
      <c r="C66" s="131" t="s">
        <v>212</v>
      </c>
      <c r="D66" s="124">
        <v>834</v>
      </c>
      <c r="E66" s="129" t="s">
        <v>113</v>
      </c>
      <c r="F66" s="126" t="s">
        <v>172</v>
      </c>
      <c r="G66" s="124">
        <v>200</v>
      </c>
      <c r="H66" s="119"/>
      <c r="I66" s="127">
        <f>SUM(J66:O67)</f>
        <v>300</v>
      </c>
      <c r="J66" s="119"/>
      <c r="K66" s="119"/>
      <c r="L66" s="119">
        <v>150</v>
      </c>
      <c r="M66" s="119">
        <v>150</v>
      </c>
      <c r="N66" s="119"/>
      <c r="O66" s="119"/>
    </row>
    <row r="67" spans="1:15" ht="147.75" customHeight="1">
      <c r="A67" s="132"/>
      <c r="B67" s="132"/>
      <c r="C67" s="132"/>
      <c r="D67" s="124"/>
      <c r="E67" s="129"/>
      <c r="F67" s="126"/>
      <c r="G67" s="124"/>
      <c r="H67" s="119"/>
      <c r="I67" s="128"/>
      <c r="J67" s="119"/>
      <c r="K67" s="119"/>
      <c r="L67" s="119"/>
      <c r="M67" s="119"/>
      <c r="N67" s="119"/>
      <c r="O67" s="119"/>
    </row>
    <row r="68" spans="1:15" ht="54" hidden="1" customHeight="1" thickBot="1">
      <c r="A68" s="74"/>
      <c r="B68" s="75"/>
      <c r="C68" s="75"/>
      <c r="D68" s="124">
        <v>834</v>
      </c>
      <c r="E68" s="129" t="s">
        <v>113</v>
      </c>
      <c r="F68" s="126" t="s">
        <v>170</v>
      </c>
      <c r="G68" s="124">
        <v>400</v>
      </c>
      <c r="H68" s="119"/>
      <c r="I68" s="119">
        <f>SUM(J68:O69)</f>
        <v>60</v>
      </c>
      <c r="J68" s="119">
        <v>60</v>
      </c>
      <c r="K68" s="119">
        <v>0</v>
      </c>
      <c r="L68" s="119">
        <v>0</v>
      </c>
      <c r="M68" s="119">
        <v>0</v>
      </c>
      <c r="N68" s="119">
        <v>0</v>
      </c>
      <c r="O68" s="119">
        <v>0</v>
      </c>
    </row>
    <row r="69" spans="1:15" ht="74.25" customHeight="1">
      <c r="A69" s="17" t="s">
        <v>37</v>
      </c>
      <c r="B69" s="16" t="s">
        <v>270</v>
      </c>
      <c r="C69" s="16" t="s">
        <v>212</v>
      </c>
      <c r="D69" s="124"/>
      <c r="E69" s="129"/>
      <c r="F69" s="126"/>
      <c r="G69" s="124"/>
      <c r="H69" s="119"/>
      <c r="I69" s="119"/>
      <c r="J69" s="119"/>
      <c r="K69" s="119"/>
      <c r="L69" s="119"/>
      <c r="M69" s="119"/>
      <c r="N69" s="119"/>
      <c r="O69" s="119"/>
    </row>
    <row r="70" spans="1:15" ht="13.5" customHeight="1">
      <c r="A70" s="96" t="s">
        <v>152</v>
      </c>
      <c r="B70" s="96" t="s">
        <v>41</v>
      </c>
      <c r="C70" s="12" t="s">
        <v>88</v>
      </c>
      <c r="D70" s="12" t="s">
        <v>75</v>
      </c>
      <c r="E70" s="12" t="s">
        <v>75</v>
      </c>
      <c r="F70" s="33" t="s">
        <v>75</v>
      </c>
      <c r="G70" s="12" t="s">
        <v>75</v>
      </c>
      <c r="H70" s="77">
        <v>125522</v>
      </c>
      <c r="I70" s="77">
        <f t="shared" ref="I70:I80" si="9">J70+K70+L70+M70+N70+O70</f>
        <v>900448</v>
      </c>
      <c r="J70" s="77">
        <f t="shared" ref="J70:O70" si="10">J71+J72+J73</f>
        <v>107608</v>
      </c>
      <c r="K70" s="77">
        <f t="shared" si="10"/>
        <v>121630</v>
      </c>
      <c r="L70" s="77">
        <f t="shared" si="10"/>
        <v>144204</v>
      </c>
      <c r="M70" s="77">
        <f t="shared" si="10"/>
        <v>154358</v>
      </c>
      <c r="N70" s="77">
        <f t="shared" si="10"/>
        <v>187866</v>
      </c>
      <c r="O70" s="77">
        <f t="shared" si="10"/>
        <v>184782</v>
      </c>
    </row>
    <row r="71" spans="1:15" ht="45">
      <c r="A71" s="96"/>
      <c r="B71" s="96"/>
      <c r="C71" s="12" t="s">
        <v>207</v>
      </c>
      <c r="D71" s="12">
        <v>872</v>
      </c>
      <c r="E71" s="12" t="s">
        <v>75</v>
      </c>
      <c r="F71" s="33" t="s">
        <v>75</v>
      </c>
      <c r="G71" s="12" t="s">
        <v>75</v>
      </c>
      <c r="H71" s="77">
        <v>125502</v>
      </c>
      <c r="I71" s="77">
        <f>J71+K71+L71+M71+N71+O71</f>
        <v>883454</v>
      </c>
      <c r="J71" s="77">
        <f>J74+J91+J94+J102+J89</f>
        <v>107308</v>
      </c>
      <c r="K71" s="77">
        <f>K74+K91+K94+K102+K89</f>
        <v>121354</v>
      </c>
      <c r="L71" s="77">
        <f>L74+L91+L94+L102+L89+L98+L101+L97</f>
        <v>143304</v>
      </c>
      <c r="M71" s="77">
        <f>M74+M91+M94+M102+M101</f>
        <v>150558</v>
      </c>
      <c r="N71" s="77">
        <f>N74+N91+N94+N102+N89+N97</f>
        <v>178188</v>
      </c>
      <c r="O71" s="77">
        <f>O74+O91+O94+O102+O89+O97</f>
        <v>182742</v>
      </c>
    </row>
    <row r="72" spans="1:15" ht="30">
      <c r="A72" s="96"/>
      <c r="B72" s="96"/>
      <c r="C72" s="12" t="s">
        <v>212</v>
      </c>
      <c r="D72" s="12">
        <v>834</v>
      </c>
      <c r="E72" s="12" t="s">
        <v>75</v>
      </c>
      <c r="F72" s="33" t="s">
        <v>75</v>
      </c>
      <c r="G72" s="12" t="s">
        <v>75</v>
      </c>
      <c r="H72" s="77">
        <v>20</v>
      </c>
      <c r="I72" s="77">
        <f t="shared" si="9"/>
        <v>13194</v>
      </c>
      <c r="J72" s="77">
        <f t="shared" ref="J72:O72" si="11">J92+J84</f>
        <v>300</v>
      </c>
      <c r="K72" s="77">
        <f t="shared" si="11"/>
        <v>276</v>
      </c>
      <c r="L72" s="77">
        <f t="shared" si="11"/>
        <v>900</v>
      </c>
      <c r="M72" s="77">
        <f t="shared" si="11"/>
        <v>0</v>
      </c>
      <c r="N72" s="77">
        <f t="shared" si="11"/>
        <v>9678</v>
      </c>
      <c r="O72" s="77">
        <f t="shared" si="11"/>
        <v>2040</v>
      </c>
    </row>
    <row r="73" spans="1:15" ht="15">
      <c r="A73" s="106"/>
      <c r="B73" s="106"/>
      <c r="C73" s="12" t="s">
        <v>213</v>
      </c>
      <c r="D73" s="12"/>
      <c r="E73" s="12"/>
      <c r="F73" s="33"/>
      <c r="G73" s="12"/>
      <c r="H73" s="77"/>
      <c r="I73" s="77">
        <f t="shared" si="9"/>
        <v>3800</v>
      </c>
      <c r="J73" s="77">
        <f>J88</f>
        <v>0</v>
      </c>
      <c r="K73" s="77">
        <f>K88</f>
        <v>0</v>
      </c>
      <c r="L73" s="77">
        <f>L88</f>
        <v>0</v>
      </c>
      <c r="M73" s="77">
        <f>M89</f>
        <v>3800</v>
      </c>
      <c r="N73" s="77">
        <f>N88</f>
        <v>0</v>
      </c>
      <c r="O73" s="77">
        <f>O88</f>
        <v>0</v>
      </c>
    </row>
    <row r="74" spans="1:15" ht="45">
      <c r="A74" s="62" t="s">
        <v>92</v>
      </c>
      <c r="B74" s="109" t="s">
        <v>153</v>
      </c>
      <c r="C74" s="12" t="s">
        <v>214</v>
      </c>
      <c r="D74" s="12">
        <v>872</v>
      </c>
      <c r="E74" s="28" t="s">
        <v>113</v>
      </c>
      <c r="F74" s="12" t="s">
        <v>75</v>
      </c>
      <c r="G74" s="12" t="s">
        <v>75</v>
      </c>
      <c r="H74" s="77">
        <v>123436</v>
      </c>
      <c r="I74" s="77">
        <f t="shared" si="9"/>
        <v>877150</v>
      </c>
      <c r="J74" s="77">
        <f>J75+J77+J78+J80</f>
        <v>106419</v>
      </c>
      <c r="K74" s="77">
        <f>K75+K77+K78+K80</f>
        <v>120752</v>
      </c>
      <c r="L74" s="77">
        <f>L75+L77+L78+L80+L76+L79</f>
        <v>142413</v>
      </c>
      <c r="M74" s="77">
        <f>M75+M77+M78+M80+M76+M79</f>
        <v>149451</v>
      </c>
      <c r="N74" s="77">
        <f>N75+N77+N78+N80+N76+N79</f>
        <v>176391</v>
      </c>
      <c r="O74" s="77">
        <f>O75+O77+O78+O80+O76+O79</f>
        <v>181724</v>
      </c>
    </row>
    <row r="75" spans="1:15" ht="92.25" customHeight="1">
      <c r="A75" s="41"/>
      <c r="B75" s="111"/>
      <c r="C75" s="12" t="s">
        <v>77</v>
      </c>
      <c r="D75" s="12">
        <v>872</v>
      </c>
      <c r="E75" s="28" t="s">
        <v>113</v>
      </c>
      <c r="F75" s="30" t="s">
        <v>175</v>
      </c>
      <c r="G75" s="12">
        <v>100</v>
      </c>
      <c r="H75" s="77">
        <v>25017</v>
      </c>
      <c r="I75" s="77">
        <f t="shared" si="9"/>
        <v>198923</v>
      </c>
      <c r="J75" s="77">
        <v>21729</v>
      </c>
      <c r="K75" s="77">
        <v>25669</v>
      </c>
      <c r="L75" s="77">
        <v>29528</v>
      </c>
      <c r="M75" s="77">
        <v>33003</v>
      </c>
      <c r="N75" s="77">
        <f>41107+1666</f>
        <v>42773</v>
      </c>
      <c r="O75" s="77">
        <v>46221</v>
      </c>
    </row>
    <row r="76" spans="1:15" ht="74.25" customHeight="1">
      <c r="A76" s="43"/>
      <c r="B76" s="52"/>
      <c r="C76" s="12" t="s">
        <v>77</v>
      </c>
      <c r="D76" s="12">
        <v>872</v>
      </c>
      <c r="E76" s="28" t="s">
        <v>113</v>
      </c>
      <c r="F76" s="30" t="s">
        <v>176</v>
      </c>
      <c r="G76" s="12">
        <v>100</v>
      </c>
      <c r="H76" s="77"/>
      <c r="I76" s="77">
        <f t="shared" si="9"/>
        <v>3638</v>
      </c>
      <c r="J76" s="77"/>
      <c r="K76" s="77"/>
      <c r="L76" s="77">
        <v>889</v>
      </c>
      <c r="M76" s="77">
        <v>1614</v>
      </c>
      <c r="N76" s="77">
        <v>1135</v>
      </c>
      <c r="O76" s="79"/>
    </row>
    <row r="77" spans="1:15" ht="78.75" customHeight="1">
      <c r="A77" s="43"/>
      <c r="B77" s="52"/>
      <c r="C77" s="12" t="s">
        <v>77</v>
      </c>
      <c r="D77" s="12">
        <v>872</v>
      </c>
      <c r="E77" s="28" t="s">
        <v>113</v>
      </c>
      <c r="F77" s="30" t="s">
        <v>175</v>
      </c>
      <c r="G77" s="12">
        <v>200</v>
      </c>
      <c r="H77" s="77">
        <v>4694</v>
      </c>
      <c r="I77" s="77">
        <f t="shared" si="9"/>
        <v>44054</v>
      </c>
      <c r="J77" s="77">
        <v>6482</v>
      </c>
      <c r="K77" s="77">
        <v>6820</v>
      </c>
      <c r="L77" s="77">
        <v>8699</v>
      </c>
      <c r="M77" s="77">
        <v>7024</v>
      </c>
      <c r="N77" s="77">
        <v>9148</v>
      </c>
      <c r="O77" s="77">
        <v>5881</v>
      </c>
    </row>
    <row r="78" spans="1:15" ht="83.25" customHeight="1">
      <c r="A78" s="43"/>
      <c r="B78" s="52"/>
      <c r="C78" s="12" t="s">
        <v>77</v>
      </c>
      <c r="D78" s="12">
        <v>872</v>
      </c>
      <c r="E78" s="28" t="s">
        <v>113</v>
      </c>
      <c r="F78" s="30" t="s">
        <v>175</v>
      </c>
      <c r="G78" s="12">
        <v>600</v>
      </c>
      <c r="H78" s="77">
        <v>91401</v>
      </c>
      <c r="I78" s="77">
        <f t="shared" si="9"/>
        <v>605035</v>
      </c>
      <c r="J78" s="77">
        <v>76948</v>
      </c>
      <c r="K78" s="77">
        <v>87002</v>
      </c>
      <c r="L78" s="77">
        <v>94372</v>
      </c>
      <c r="M78" s="77">
        <v>100520</v>
      </c>
      <c r="N78" s="77">
        <f>115457+2861</f>
        <v>118318</v>
      </c>
      <c r="O78" s="77">
        <v>127875</v>
      </c>
    </row>
    <row r="79" spans="1:15" ht="79.5" customHeight="1">
      <c r="A79" s="43"/>
      <c r="B79" s="52"/>
      <c r="C79" s="12" t="s">
        <v>77</v>
      </c>
      <c r="D79" s="12">
        <v>872</v>
      </c>
      <c r="E79" s="28" t="s">
        <v>113</v>
      </c>
      <c r="F79" s="30" t="s">
        <v>176</v>
      </c>
      <c r="G79" s="12">
        <v>600</v>
      </c>
      <c r="H79" s="77"/>
      <c r="I79" s="77">
        <f t="shared" si="9"/>
        <v>16151</v>
      </c>
      <c r="J79" s="77"/>
      <c r="K79" s="77"/>
      <c r="L79" s="77">
        <v>7258</v>
      </c>
      <c r="M79" s="77">
        <v>5623</v>
      </c>
      <c r="N79" s="77">
        <v>3270</v>
      </c>
      <c r="O79" s="79"/>
    </row>
    <row r="80" spans="1:15" ht="93" customHeight="1">
      <c r="A80" s="41"/>
      <c r="B80" s="53"/>
      <c r="C80" s="12" t="s">
        <v>77</v>
      </c>
      <c r="D80" s="12">
        <v>872</v>
      </c>
      <c r="E80" s="28" t="s">
        <v>113</v>
      </c>
      <c r="F80" s="30" t="s">
        <v>175</v>
      </c>
      <c r="G80" s="12">
        <v>800</v>
      </c>
      <c r="H80" s="77">
        <v>2324</v>
      </c>
      <c r="I80" s="77">
        <f t="shared" si="9"/>
        <v>9349</v>
      </c>
      <c r="J80" s="77">
        <v>1260</v>
      </c>
      <c r="K80" s="77">
        <v>1261</v>
      </c>
      <c r="L80" s="77">
        <v>1667</v>
      </c>
      <c r="M80" s="77">
        <v>1667</v>
      </c>
      <c r="N80" s="77">
        <v>1747</v>
      </c>
      <c r="O80" s="77">
        <v>1747</v>
      </c>
    </row>
    <row r="81" spans="1:15" ht="60" customHeight="1">
      <c r="A81" s="109" t="s">
        <v>93</v>
      </c>
      <c r="B81" s="109" t="s">
        <v>215</v>
      </c>
      <c r="C81" s="96" t="s">
        <v>88</v>
      </c>
      <c r="D81" s="96" t="s">
        <v>75</v>
      </c>
      <c r="E81" s="108" t="s">
        <v>75</v>
      </c>
      <c r="F81" s="103" t="s">
        <v>75</v>
      </c>
      <c r="G81" s="109" t="s">
        <v>75</v>
      </c>
      <c r="H81" s="107">
        <f t="shared" ref="H81:O81" si="12">H84+H88+H89</f>
        <v>20</v>
      </c>
      <c r="I81" s="107">
        <f>I84+I88+I89</f>
        <v>16648</v>
      </c>
      <c r="J81" s="107">
        <f t="shared" si="12"/>
        <v>0</v>
      </c>
      <c r="K81" s="107">
        <f t="shared" si="12"/>
        <v>230</v>
      </c>
      <c r="L81" s="107">
        <f t="shared" si="12"/>
        <v>900</v>
      </c>
      <c r="M81" s="107">
        <f t="shared" si="12"/>
        <v>3800</v>
      </c>
      <c r="N81" s="107">
        <f t="shared" si="12"/>
        <v>9678</v>
      </c>
      <c r="O81" s="107">
        <f t="shared" si="12"/>
        <v>2040</v>
      </c>
    </row>
    <row r="82" spans="1:15" ht="12.75" customHeight="1">
      <c r="A82" s="110"/>
      <c r="B82" s="110"/>
      <c r="C82" s="96"/>
      <c r="D82" s="96"/>
      <c r="E82" s="108"/>
      <c r="F82" s="104"/>
      <c r="G82" s="110"/>
      <c r="H82" s="107"/>
      <c r="I82" s="107"/>
      <c r="J82" s="107"/>
      <c r="K82" s="107"/>
      <c r="L82" s="107"/>
      <c r="M82" s="107"/>
      <c r="N82" s="107"/>
      <c r="O82" s="107"/>
    </row>
    <row r="83" spans="1:15" ht="12.75" customHeight="1">
      <c r="A83" s="110"/>
      <c r="B83" s="110"/>
      <c r="C83" s="96"/>
      <c r="D83" s="96"/>
      <c r="E83" s="108"/>
      <c r="F83" s="105"/>
      <c r="G83" s="111"/>
      <c r="H83" s="107"/>
      <c r="I83" s="107"/>
      <c r="J83" s="107"/>
      <c r="K83" s="107"/>
      <c r="L83" s="107"/>
      <c r="M83" s="107"/>
      <c r="N83" s="107"/>
      <c r="O83" s="107"/>
    </row>
    <row r="84" spans="1:15" ht="12.75" customHeight="1">
      <c r="A84" s="110"/>
      <c r="B84" s="110"/>
      <c r="C84" s="109" t="s">
        <v>212</v>
      </c>
      <c r="D84" s="12">
        <v>834</v>
      </c>
      <c r="E84" s="28" t="s">
        <v>113</v>
      </c>
      <c r="F84" s="34" t="s">
        <v>75</v>
      </c>
      <c r="G84" s="33" t="s">
        <v>75</v>
      </c>
      <c r="H84" s="77">
        <f t="shared" ref="H84:M84" si="13">H85+H87</f>
        <v>20</v>
      </c>
      <c r="I84" s="77">
        <f>I85+I87+I86</f>
        <v>12848</v>
      </c>
      <c r="J84" s="77">
        <f t="shared" si="13"/>
        <v>0</v>
      </c>
      <c r="K84" s="77">
        <f t="shared" si="13"/>
        <v>230</v>
      </c>
      <c r="L84" s="77">
        <f t="shared" si="13"/>
        <v>900</v>
      </c>
      <c r="M84" s="77">
        <f t="shared" si="13"/>
        <v>0</v>
      </c>
      <c r="N84" s="77">
        <f>N85+N87+N86</f>
        <v>9678</v>
      </c>
      <c r="O84" s="77">
        <f>O85+O87+O86</f>
        <v>2040</v>
      </c>
    </row>
    <row r="85" spans="1:15" ht="79.5" customHeight="1">
      <c r="A85" s="111"/>
      <c r="B85" s="111"/>
      <c r="C85" s="111"/>
      <c r="D85" s="12">
        <v>834</v>
      </c>
      <c r="E85" s="28" t="s">
        <v>113</v>
      </c>
      <c r="F85" s="30" t="s">
        <v>178</v>
      </c>
      <c r="G85" s="12">
        <v>400</v>
      </c>
      <c r="H85" s="77">
        <v>20</v>
      </c>
      <c r="I85" s="77">
        <f>J85+K85+L85+M85+N85+O85</f>
        <v>391</v>
      </c>
      <c r="J85" s="77"/>
      <c r="K85" s="77">
        <v>230</v>
      </c>
      <c r="L85" s="77">
        <v>161</v>
      </c>
      <c r="M85" s="79"/>
      <c r="N85" s="79"/>
      <c r="O85" s="79"/>
    </row>
    <row r="86" spans="1:15" ht="67.5" customHeight="1">
      <c r="A86" s="137"/>
      <c r="B86" s="109"/>
      <c r="C86" s="139"/>
      <c r="D86" s="12">
        <v>834</v>
      </c>
      <c r="E86" s="28" t="s">
        <v>113</v>
      </c>
      <c r="F86" s="30" t="s">
        <v>131</v>
      </c>
      <c r="G86" s="12">
        <v>200</v>
      </c>
      <c r="H86" s="77"/>
      <c r="I86" s="77">
        <f>J86+K86+L86+M86+N86+O86</f>
        <v>5396</v>
      </c>
      <c r="J86" s="77"/>
      <c r="K86" s="77"/>
      <c r="L86" s="77"/>
      <c r="M86" s="79"/>
      <c r="N86" s="77">
        <v>3356</v>
      </c>
      <c r="O86" s="77">
        <v>2040</v>
      </c>
    </row>
    <row r="87" spans="1:15" ht="66.75" customHeight="1">
      <c r="A87" s="138"/>
      <c r="B87" s="110"/>
      <c r="C87" s="140"/>
      <c r="D87" s="12">
        <v>834</v>
      </c>
      <c r="E87" s="28" t="s">
        <v>113</v>
      </c>
      <c r="F87" s="30" t="s">
        <v>179</v>
      </c>
      <c r="G87" s="12">
        <v>200</v>
      </c>
      <c r="H87" s="77"/>
      <c r="I87" s="77">
        <f t="shared" ref="I87:I92" si="14">J87+K87+L87+M87+N87+O87</f>
        <v>7061</v>
      </c>
      <c r="J87" s="77"/>
      <c r="K87" s="77"/>
      <c r="L87" s="77">
        <v>739</v>
      </c>
      <c r="M87" s="79"/>
      <c r="N87" s="77">
        <v>6322</v>
      </c>
      <c r="O87" s="77"/>
    </row>
    <row r="88" spans="1:15" ht="85.5" hidden="1" customHeight="1">
      <c r="A88" s="138"/>
      <c r="B88" s="110"/>
      <c r="C88" s="42" t="s">
        <v>124</v>
      </c>
      <c r="D88" s="12"/>
      <c r="E88" s="28">
        <v>801</v>
      </c>
      <c r="F88" s="30">
        <v>430271120</v>
      </c>
      <c r="G88" s="12">
        <v>400</v>
      </c>
      <c r="H88" s="77"/>
      <c r="I88" s="77">
        <f t="shared" si="14"/>
        <v>0</v>
      </c>
      <c r="J88" s="77"/>
      <c r="K88" s="77"/>
      <c r="L88" s="79"/>
      <c r="M88" s="79"/>
      <c r="N88" s="79"/>
      <c r="O88" s="79"/>
    </row>
    <row r="89" spans="1:15" ht="80.25" hidden="1" customHeight="1">
      <c r="A89" s="54"/>
      <c r="B89" s="66"/>
      <c r="C89" s="35" t="s">
        <v>217</v>
      </c>
      <c r="D89" s="12">
        <v>860</v>
      </c>
      <c r="E89" s="28" t="s">
        <v>113</v>
      </c>
      <c r="F89" s="30" t="s">
        <v>125</v>
      </c>
      <c r="G89" s="12">
        <v>400</v>
      </c>
      <c r="H89" s="77"/>
      <c r="I89" s="77">
        <f t="shared" si="14"/>
        <v>3800</v>
      </c>
      <c r="J89" s="77"/>
      <c r="K89" s="77"/>
      <c r="L89" s="79"/>
      <c r="M89" s="77">
        <v>3800</v>
      </c>
      <c r="N89" s="79"/>
      <c r="O89" s="79"/>
    </row>
    <row r="90" spans="1:15" ht="50.25" customHeight="1">
      <c r="A90" s="96" t="s">
        <v>94</v>
      </c>
      <c r="B90" s="96" t="s">
        <v>137</v>
      </c>
      <c r="C90" s="12" t="s">
        <v>81</v>
      </c>
      <c r="D90" s="12" t="s">
        <v>75</v>
      </c>
      <c r="E90" s="28" t="s">
        <v>75</v>
      </c>
      <c r="F90" s="33" t="s">
        <v>75</v>
      </c>
      <c r="G90" s="12" t="s">
        <v>75</v>
      </c>
      <c r="H90" s="77">
        <v>0</v>
      </c>
      <c r="I90" s="77">
        <f t="shared" si="14"/>
        <v>418</v>
      </c>
      <c r="J90" s="77">
        <f t="shared" ref="J90:O90" si="15">J91+J92</f>
        <v>300</v>
      </c>
      <c r="K90" s="77">
        <f t="shared" si="15"/>
        <v>118</v>
      </c>
      <c r="L90" s="77">
        <f t="shared" si="15"/>
        <v>0</v>
      </c>
      <c r="M90" s="77">
        <f t="shared" si="15"/>
        <v>0</v>
      </c>
      <c r="N90" s="77">
        <f t="shared" si="15"/>
        <v>0</v>
      </c>
      <c r="O90" s="77">
        <f t="shared" si="15"/>
        <v>0</v>
      </c>
    </row>
    <row r="91" spans="1:15" ht="74.25" customHeight="1">
      <c r="A91" s="96"/>
      <c r="B91" s="96"/>
      <c r="C91" s="12" t="s">
        <v>216</v>
      </c>
      <c r="D91" s="12">
        <v>872</v>
      </c>
      <c r="E91" s="28" t="s">
        <v>113</v>
      </c>
      <c r="F91" s="30" t="s">
        <v>180</v>
      </c>
      <c r="G91" s="12">
        <v>200</v>
      </c>
      <c r="H91" s="77">
        <v>0</v>
      </c>
      <c r="I91" s="77">
        <f t="shared" si="14"/>
        <v>72</v>
      </c>
      <c r="J91" s="77">
        <v>0</v>
      </c>
      <c r="K91" s="77">
        <v>72</v>
      </c>
      <c r="L91" s="77">
        <v>0</v>
      </c>
      <c r="M91" s="77">
        <v>0</v>
      </c>
      <c r="N91" s="77">
        <v>0</v>
      </c>
      <c r="O91" s="77">
        <v>0</v>
      </c>
    </row>
    <row r="92" spans="1:15" ht="42" customHeight="1">
      <c r="A92" s="96"/>
      <c r="B92" s="96"/>
      <c r="C92" s="109" t="s">
        <v>218</v>
      </c>
      <c r="D92" s="96">
        <v>834</v>
      </c>
      <c r="E92" s="108" t="s">
        <v>113</v>
      </c>
      <c r="F92" s="114" t="s">
        <v>181</v>
      </c>
      <c r="G92" s="96">
        <v>400</v>
      </c>
      <c r="H92" s="107">
        <v>0</v>
      </c>
      <c r="I92" s="107">
        <f t="shared" si="14"/>
        <v>346</v>
      </c>
      <c r="J92" s="107">
        <v>300</v>
      </c>
      <c r="K92" s="107">
        <v>46</v>
      </c>
      <c r="L92" s="107">
        <v>0</v>
      </c>
      <c r="M92" s="107">
        <v>0</v>
      </c>
      <c r="N92" s="107">
        <v>0</v>
      </c>
      <c r="O92" s="107">
        <v>0</v>
      </c>
    </row>
    <row r="93" spans="1:15" ht="30" customHeight="1">
      <c r="A93" s="96"/>
      <c r="B93" s="96"/>
      <c r="C93" s="111"/>
      <c r="D93" s="96"/>
      <c r="E93" s="108"/>
      <c r="F93" s="114"/>
      <c r="G93" s="96"/>
      <c r="H93" s="107"/>
      <c r="I93" s="107"/>
      <c r="J93" s="107"/>
      <c r="K93" s="107"/>
      <c r="L93" s="107"/>
      <c r="M93" s="107"/>
      <c r="N93" s="107"/>
      <c r="O93" s="107"/>
    </row>
    <row r="94" spans="1:15" ht="261.75" customHeight="1">
      <c r="A94" s="95" t="s">
        <v>95</v>
      </c>
      <c r="B94" s="12" t="s">
        <v>164</v>
      </c>
      <c r="C94" s="12" t="s">
        <v>209</v>
      </c>
      <c r="D94" s="67">
        <v>872</v>
      </c>
      <c r="E94" s="28">
        <v>1003</v>
      </c>
      <c r="F94" s="30" t="s">
        <v>182</v>
      </c>
      <c r="G94" s="12">
        <v>300</v>
      </c>
      <c r="H94" s="77">
        <v>44</v>
      </c>
      <c r="I94" s="77">
        <f t="shared" ref="I94:I103" si="16">J94+K94+L94+M94+N94+O94</f>
        <v>450</v>
      </c>
      <c r="J94" s="77">
        <v>55</v>
      </c>
      <c r="K94" s="77">
        <v>77</v>
      </c>
      <c r="L94" s="77">
        <v>109</v>
      </c>
      <c r="M94" s="77">
        <v>77</v>
      </c>
      <c r="N94" s="77">
        <v>132</v>
      </c>
      <c r="O94" s="77">
        <v>0</v>
      </c>
    </row>
    <row r="95" spans="1:15" ht="302.25" hidden="1" customHeight="1" thickBot="1">
      <c r="A95" s="72"/>
      <c r="B95" s="73"/>
      <c r="C95" s="73"/>
      <c r="D95" s="36"/>
      <c r="E95" s="37"/>
      <c r="F95" s="38"/>
      <c r="G95" s="39"/>
      <c r="H95" s="88"/>
      <c r="I95" s="88"/>
      <c r="J95" s="88"/>
      <c r="K95" s="88"/>
      <c r="L95" s="88"/>
      <c r="M95" s="89"/>
      <c r="N95" s="89"/>
      <c r="O95" s="89"/>
    </row>
    <row r="96" spans="1:15" ht="104.25" hidden="1" customHeight="1">
      <c r="A96" s="72"/>
      <c r="B96" s="73"/>
      <c r="C96" s="73"/>
      <c r="D96" s="36"/>
      <c r="E96" s="37"/>
      <c r="F96" s="38"/>
      <c r="G96" s="36"/>
      <c r="H96" s="86"/>
      <c r="I96" s="86"/>
      <c r="J96" s="86"/>
      <c r="K96" s="86"/>
      <c r="L96" s="86"/>
      <c r="M96" s="90"/>
      <c r="N96" s="90"/>
      <c r="O96" s="90"/>
    </row>
    <row r="97" spans="1:15" ht="30.75" customHeight="1">
      <c r="A97" s="133" t="s">
        <v>261</v>
      </c>
      <c r="B97" s="96" t="s">
        <v>262</v>
      </c>
      <c r="C97" s="96" t="s">
        <v>209</v>
      </c>
      <c r="D97" s="67">
        <v>872</v>
      </c>
      <c r="E97" s="28" t="s">
        <v>113</v>
      </c>
      <c r="F97" s="12" t="s">
        <v>75</v>
      </c>
      <c r="G97" s="12" t="s">
        <v>75</v>
      </c>
      <c r="H97" s="77">
        <v>0</v>
      </c>
      <c r="I97" s="77">
        <f>I99+I100+I98</f>
        <v>567</v>
      </c>
      <c r="J97" s="77">
        <f t="shared" ref="J97:O97" si="17">J99+J100</f>
        <v>0</v>
      </c>
      <c r="K97" s="77">
        <f t="shared" si="17"/>
        <v>0</v>
      </c>
      <c r="L97" s="77">
        <f t="shared" si="17"/>
        <v>19</v>
      </c>
      <c r="M97" s="77">
        <f t="shared" si="17"/>
        <v>0</v>
      </c>
      <c r="N97" s="77">
        <f>N99+N100+N98</f>
        <v>548</v>
      </c>
      <c r="O97" s="77">
        <f t="shared" si="17"/>
        <v>0</v>
      </c>
    </row>
    <row r="98" spans="1:15" ht="75" customHeight="1">
      <c r="A98" s="134"/>
      <c r="B98" s="96"/>
      <c r="C98" s="96"/>
      <c r="D98" s="67">
        <v>872</v>
      </c>
      <c r="E98" s="28" t="s">
        <v>113</v>
      </c>
      <c r="F98" s="30" t="s">
        <v>159</v>
      </c>
      <c r="G98" s="12">
        <v>200</v>
      </c>
      <c r="H98" s="77"/>
      <c r="I98" s="77">
        <f t="shared" si="16"/>
        <v>548</v>
      </c>
      <c r="J98" s="77"/>
      <c r="K98" s="77"/>
      <c r="L98" s="77"/>
      <c r="M98" s="79"/>
      <c r="N98" s="77">
        <v>548</v>
      </c>
      <c r="O98" s="79"/>
    </row>
    <row r="99" spans="1:15" ht="31.5" customHeight="1">
      <c r="A99" s="134"/>
      <c r="B99" s="96"/>
      <c r="C99" s="96"/>
      <c r="D99" s="136">
        <v>872</v>
      </c>
      <c r="E99" s="108" t="s">
        <v>113</v>
      </c>
      <c r="F99" s="130" t="s">
        <v>120</v>
      </c>
      <c r="G99" s="12">
        <v>200</v>
      </c>
      <c r="H99" s="77"/>
      <c r="I99" s="77">
        <f t="shared" si="16"/>
        <v>8</v>
      </c>
      <c r="J99" s="77"/>
      <c r="K99" s="77"/>
      <c r="L99" s="77">
        <v>8</v>
      </c>
      <c r="M99" s="79"/>
      <c r="N99" s="79"/>
      <c r="O99" s="79"/>
    </row>
    <row r="100" spans="1:15" ht="39" customHeight="1">
      <c r="A100" s="135"/>
      <c r="B100" s="96"/>
      <c r="C100" s="96"/>
      <c r="D100" s="136"/>
      <c r="E100" s="108"/>
      <c r="F100" s="130"/>
      <c r="G100" s="12">
        <v>600</v>
      </c>
      <c r="H100" s="77"/>
      <c r="I100" s="77">
        <f t="shared" si="16"/>
        <v>11</v>
      </c>
      <c r="J100" s="77"/>
      <c r="K100" s="77"/>
      <c r="L100" s="77">
        <v>11</v>
      </c>
      <c r="M100" s="79"/>
      <c r="N100" s="79"/>
      <c r="O100" s="79"/>
    </row>
    <row r="101" spans="1:15" ht="129" customHeight="1">
      <c r="A101" s="12" t="s">
        <v>118</v>
      </c>
      <c r="B101" s="12" t="s">
        <v>220</v>
      </c>
      <c r="C101" s="12" t="s">
        <v>209</v>
      </c>
      <c r="D101" s="12">
        <v>872</v>
      </c>
      <c r="E101" s="28" t="s">
        <v>113</v>
      </c>
      <c r="F101" s="29" t="s">
        <v>119</v>
      </c>
      <c r="G101" s="12">
        <v>200</v>
      </c>
      <c r="H101" s="77"/>
      <c r="I101" s="77">
        <f t="shared" si="16"/>
        <v>9</v>
      </c>
      <c r="J101" s="77"/>
      <c r="K101" s="77"/>
      <c r="L101" s="77">
        <v>2</v>
      </c>
      <c r="M101" s="77">
        <v>7</v>
      </c>
      <c r="N101" s="79"/>
      <c r="O101" s="79"/>
    </row>
    <row r="102" spans="1:15" ht="216" customHeight="1">
      <c r="A102" s="12" t="s">
        <v>96</v>
      </c>
      <c r="B102" s="12" t="s">
        <v>97</v>
      </c>
      <c r="C102" s="12" t="s">
        <v>209</v>
      </c>
      <c r="D102" s="12">
        <v>872</v>
      </c>
      <c r="E102" s="28" t="s">
        <v>113</v>
      </c>
      <c r="F102" s="30" t="s">
        <v>183</v>
      </c>
      <c r="G102" s="12">
        <v>600</v>
      </c>
      <c r="H102" s="77">
        <v>2022</v>
      </c>
      <c r="I102" s="77">
        <f t="shared" si="16"/>
        <v>5206</v>
      </c>
      <c r="J102" s="77">
        <v>834</v>
      </c>
      <c r="K102" s="77">
        <v>453</v>
      </c>
      <c r="L102" s="77">
        <v>761</v>
      </c>
      <c r="M102" s="77">
        <v>1023</v>
      </c>
      <c r="N102" s="77">
        <v>1117</v>
      </c>
      <c r="O102" s="77">
        <v>1018</v>
      </c>
    </row>
    <row r="103" spans="1:15" ht="57.75" customHeight="1">
      <c r="A103" s="96" t="s">
        <v>48</v>
      </c>
      <c r="B103" s="96" t="s">
        <v>49</v>
      </c>
      <c r="C103" s="109" t="s">
        <v>98</v>
      </c>
      <c r="D103" s="96">
        <v>834</v>
      </c>
      <c r="E103" s="108" t="s">
        <v>75</v>
      </c>
      <c r="F103" s="122" t="s">
        <v>75</v>
      </c>
      <c r="G103" s="96" t="s">
        <v>75</v>
      </c>
      <c r="H103" s="107">
        <v>0</v>
      </c>
      <c r="I103" s="107">
        <f t="shared" si="16"/>
        <v>3125</v>
      </c>
      <c r="J103" s="107">
        <f>J105</f>
        <v>1525</v>
      </c>
      <c r="K103" s="107">
        <f>K105</f>
        <v>0</v>
      </c>
      <c r="L103" s="107">
        <f>L105</f>
        <v>0</v>
      </c>
      <c r="M103" s="107">
        <f>M105</f>
        <v>0</v>
      </c>
      <c r="N103" s="107">
        <f>N105</f>
        <v>1600</v>
      </c>
      <c r="O103" s="107">
        <v>0</v>
      </c>
    </row>
    <row r="104" spans="1:15" ht="12.75" customHeight="1">
      <c r="A104" s="96"/>
      <c r="B104" s="96"/>
      <c r="C104" s="111"/>
      <c r="D104" s="96"/>
      <c r="E104" s="108"/>
      <c r="F104" s="122"/>
      <c r="G104" s="96"/>
      <c r="H104" s="107"/>
      <c r="I104" s="107"/>
      <c r="J104" s="107"/>
      <c r="K104" s="107"/>
      <c r="L104" s="107"/>
      <c r="M104" s="107"/>
      <c r="N104" s="107"/>
      <c r="O104" s="107"/>
    </row>
    <row r="105" spans="1:15" ht="15.75" hidden="1" customHeight="1" thickBot="1">
      <c r="A105" s="96"/>
      <c r="B105" s="96"/>
      <c r="C105" s="12" t="s">
        <v>212</v>
      </c>
      <c r="D105" s="12">
        <v>834</v>
      </c>
      <c r="E105" s="28" t="s">
        <v>113</v>
      </c>
      <c r="F105" s="30" t="s">
        <v>184</v>
      </c>
      <c r="G105" s="12">
        <v>200</v>
      </c>
      <c r="H105" s="77">
        <v>0</v>
      </c>
      <c r="I105" s="77">
        <f>J105+K105+L105+M105+N105+O105</f>
        <v>3125</v>
      </c>
      <c r="J105" s="77">
        <f t="shared" ref="J105:O105" si="18">J106</f>
        <v>1525</v>
      </c>
      <c r="K105" s="77">
        <f t="shared" si="18"/>
        <v>0</v>
      </c>
      <c r="L105" s="77">
        <f t="shared" si="18"/>
        <v>0</v>
      </c>
      <c r="M105" s="77">
        <f t="shared" si="18"/>
        <v>0</v>
      </c>
      <c r="N105" s="77">
        <f t="shared" si="18"/>
        <v>1600</v>
      </c>
      <c r="O105" s="77">
        <f t="shared" si="18"/>
        <v>0</v>
      </c>
    </row>
    <row r="106" spans="1:15" ht="93.75" customHeight="1">
      <c r="A106" s="96" t="s">
        <v>52</v>
      </c>
      <c r="B106" s="96" t="s">
        <v>263</v>
      </c>
      <c r="C106" s="96" t="s">
        <v>212</v>
      </c>
      <c r="D106" s="96">
        <v>834</v>
      </c>
      <c r="E106" s="108" t="s">
        <v>113</v>
      </c>
      <c r="F106" s="114" t="s">
        <v>184</v>
      </c>
      <c r="G106" s="96">
        <v>200</v>
      </c>
      <c r="H106" s="107">
        <v>0</v>
      </c>
      <c r="I106" s="107">
        <f>J106+K106+L106+M106+N106+O106</f>
        <v>3125</v>
      </c>
      <c r="J106" s="107">
        <v>1525</v>
      </c>
      <c r="K106" s="107">
        <v>0</v>
      </c>
      <c r="L106" s="120"/>
      <c r="M106" s="107">
        <v>0</v>
      </c>
      <c r="N106" s="107">
        <v>1600</v>
      </c>
      <c r="O106" s="107">
        <v>0</v>
      </c>
    </row>
    <row r="107" spans="1:15" ht="76.5" customHeight="1">
      <c r="A107" s="96"/>
      <c r="B107" s="96"/>
      <c r="C107" s="96"/>
      <c r="D107" s="96"/>
      <c r="E107" s="108"/>
      <c r="F107" s="114"/>
      <c r="G107" s="96"/>
      <c r="H107" s="107"/>
      <c r="I107" s="107"/>
      <c r="J107" s="107"/>
      <c r="K107" s="107"/>
      <c r="L107" s="120"/>
      <c r="M107" s="107"/>
      <c r="N107" s="107"/>
      <c r="O107" s="107"/>
    </row>
    <row r="108" spans="1:15" ht="13.5" customHeight="1">
      <c r="A108" s="96" t="s">
        <v>185</v>
      </c>
      <c r="B108" s="96" t="s">
        <v>55</v>
      </c>
      <c r="C108" s="12" t="s">
        <v>88</v>
      </c>
      <c r="D108" s="12" t="s">
        <v>75</v>
      </c>
      <c r="E108" s="28" t="s">
        <v>75</v>
      </c>
      <c r="F108" s="33" t="s">
        <v>75</v>
      </c>
      <c r="G108" s="12" t="s">
        <v>75</v>
      </c>
      <c r="H108" s="77">
        <v>22397</v>
      </c>
      <c r="I108" s="77">
        <f>J108+K108+L108+M108+N108+O108</f>
        <v>204649</v>
      </c>
      <c r="J108" s="77">
        <f t="shared" ref="J108:O108" si="19">J109+J111</f>
        <v>21947</v>
      </c>
      <c r="K108" s="77">
        <f t="shared" si="19"/>
        <v>24740</v>
      </c>
      <c r="L108" s="77">
        <f t="shared" si="19"/>
        <v>36082</v>
      </c>
      <c r="M108" s="77">
        <f t="shared" si="19"/>
        <v>38343</v>
      </c>
      <c r="N108" s="77">
        <f t="shared" si="19"/>
        <v>42596</v>
      </c>
      <c r="O108" s="77">
        <f t="shared" si="19"/>
        <v>40941</v>
      </c>
    </row>
    <row r="109" spans="1:15">
      <c r="A109" s="96"/>
      <c r="B109" s="96"/>
      <c r="C109" s="109" t="s">
        <v>222</v>
      </c>
      <c r="D109" s="96">
        <v>872</v>
      </c>
      <c r="E109" s="108" t="s">
        <v>75</v>
      </c>
      <c r="F109" s="122" t="s">
        <v>75</v>
      </c>
      <c r="G109" s="96" t="s">
        <v>75</v>
      </c>
      <c r="H109" s="107">
        <v>22397</v>
      </c>
      <c r="I109" s="107">
        <f>J109+K109+L109+M109+N109+O109</f>
        <v>204634</v>
      </c>
      <c r="J109" s="107">
        <f>J114+J116+J117</f>
        <v>21932</v>
      </c>
      <c r="K109" s="107">
        <f>K114+K116+K117</f>
        <v>24740</v>
      </c>
      <c r="L109" s="107">
        <f>L114+L116+L117+L115</f>
        <v>36082</v>
      </c>
      <c r="M109" s="107">
        <f>M114+M116+M117+M115</f>
        <v>38343</v>
      </c>
      <c r="N109" s="107">
        <f>N114+N116+N117+N115</f>
        <v>42596</v>
      </c>
      <c r="O109" s="107">
        <f>O114+O116+O117</f>
        <v>40941</v>
      </c>
    </row>
    <row r="110" spans="1:15" ht="48" customHeight="1">
      <c r="A110" s="96"/>
      <c r="B110" s="96"/>
      <c r="C110" s="111"/>
      <c r="D110" s="96"/>
      <c r="E110" s="108"/>
      <c r="F110" s="122"/>
      <c r="G110" s="96"/>
      <c r="H110" s="107"/>
      <c r="I110" s="107"/>
      <c r="J110" s="107"/>
      <c r="K110" s="107"/>
      <c r="L110" s="107"/>
      <c r="M110" s="107"/>
      <c r="N110" s="107"/>
      <c r="O110" s="107"/>
    </row>
    <row r="111" spans="1:15" ht="15" customHeight="1">
      <c r="A111" s="96"/>
      <c r="B111" s="96"/>
      <c r="C111" s="96" t="s">
        <v>212</v>
      </c>
      <c r="D111" s="96">
        <v>834</v>
      </c>
      <c r="E111" s="108" t="s">
        <v>75</v>
      </c>
      <c r="F111" s="122" t="s">
        <v>75</v>
      </c>
      <c r="G111" s="96" t="s">
        <v>75</v>
      </c>
      <c r="H111" s="107">
        <v>0</v>
      </c>
      <c r="I111" s="107">
        <f>J111+K111+L111+M111+N111+O111</f>
        <v>15</v>
      </c>
      <c r="J111" s="107">
        <f t="shared" ref="J111:O111" si="20">J118</f>
        <v>15</v>
      </c>
      <c r="K111" s="107">
        <f t="shared" si="20"/>
        <v>0</v>
      </c>
      <c r="L111" s="107">
        <f t="shared" si="20"/>
        <v>0</v>
      </c>
      <c r="M111" s="107">
        <f t="shared" si="20"/>
        <v>0</v>
      </c>
      <c r="N111" s="107">
        <f t="shared" si="20"/>
        <v>0</v>
      </c>
      <c r="O111" s="107">
        <f t="shared" si="20"/>
        <v>0</v>
      </c>
    </row>
    <row r="112" spans="1:15" ht="26.25" customHeight="1">
      <c r="A112" s="96"/>
      <c r="B112" s="96"/>
      <c r="C112" s="96"/>
      <c r="D112" s="96"/>
      <c r="E112" s="108"/>
      <c r="F112" s="122"/>
      <c r="G112" s="96"/>
      <c r="H112" s="107"/>
      <c r="I112" s="107"/>
      <c r="J112" s="107"/>
      <c r="K112" s="107"/>
      <c r="L112" s="107"/>
      <c r="M112" s="107"/>
      <c r="N112" s="107"/>
      <c r="O112" s="107"/>
    </row>
    <row r="113" spans="1:15" ht="13.5" customHeight="1">
      <c r="A113" s="96" t="s">
        <v>101</v>
      </c>
      <c r="B113" s="96" t="s">
        <v>154</v>
      </c>
      <c r="C113" s="96" t="s">
        <v>223</v>
      </c>
      <c r="D113" s="12">
        <v>872</v>
      </c>
      <c r="E113" s="28" t="s">
        <v>113</v>
      </c>
      <c r="F113" s="33" t="s">
        <v>75</v>
      </c>
      <c r="G113" s="33" t="s">
        <v>75</v>
      </c>
      <c r="H113" s="77">
        <v>22397</v>
      </c>
      <c r="I113" s="77">
        <f t="shared" ref="I113:I118" si="21">J113+K113+L113+M113+N113+O113</f>
        <v>203706</v>
      </c>
      <c r="J113" s="77">
        <f t="shared" ref="J113:O113" si="22">J114+J115</f>
        <v>21932</v>
      </c>
      <c r="K113" s="77">
        <f t="shared" si="22"/>
        <v>24740</v>
      </c>
      <c r="L113" s="77">
        <f t="shared" si="22"/>
        <v>36062</v>
      </c>
      <c r="M113" s="77">
        <f t="shared" si="22"/>
        <v>38051</v>
      </c>
      <c r="N113" s="77">
        <f t="shared" si="22"/>
        <v>41980</v>
      </c>
      <c r="O113" s="77">
        <f t="shared" si="22"/>
        <v>40941</v>
      </c>
    </row>
    <row r="114" spans="1:15" ht="68.25" customHeight="1">
      <c r="A114" s="96"/>
      <c r="B114" s="96"/>
      <c r="C114" s="96"/>
      <c r="D114" s="12">
        <v>872</v>
      </c>
      <c r="E114" s="28" t="s">
        <v>113</v>
      </c>
      <c r="F114" s="30" t="s">
        <v>186</v>
      </c>
      <c r="G114" s="12">
        <v>600</v>
      </c>
      <c r="H114" s="77">
        <v>22397</v>
      </c>
      <c r="I114" s="77">
        <f t="shared" si="21"/>
        <v>199218</v>
      </c>
      <c r="J114" s="77">
        <v>21932</v>
      </c>
      <c r="K114" s="77">
        <v>24740</v>
      </c>
      <c r="L114" s="77">
        <v>34462</v>
      </c>
      <c r="M114" s="77">
        <v>36224</v>
      </c>
      <c r="N114" s="77">
        <f>39828+1091</f>
        <v>40919</v>
      </c>
      <c r="O114" s="77">
        <v>40941</v>
      </c>
    </row>
    <row r="115" spans="1:15" ht="78.75" customHeight="1">
      <c r="A115" s="96"/>
      <c r="B115" s="96"/>
      <c r="C115" s="96"/>
      <c r="D115" s="12">
        <v>872</v>
      </c>
      <c r="E115" s="28" t="s">
        <v>113</v>
      </c>
      <c r="F115" s="30" t="s">
        <v>116</v>
      </c>
      <c r="G115" s="12">
        <v>600</v>
      </c>
      <c r="H115" s="77"/>
      <c r="I115" s="77">
        <f t="shared" si="21"/>
        <v>4488</v>
      </c>
      <c r="J115" s="77"/>
      <c r="K115" s="77"/>
      <c r="L115" s="77">
        <v>1600</v>
      </c>
      <c r="M115" s="77">
        <v>1827</v>
      </c>
      <c r="N115" s="77">
        <v>1061</v>
      </c>
      <c r="O115" s="77"/>
    </row>
    <row r="116" spans="1:15" ht="78.75" customHeight="1">
      <c r="A116" s="96" t="s">
        <v>117</v>
      </c>
      <c r="B116" s="96" t="s">
        <v>224</v>
      </c>
      <c r="C116" s="96" t="s">
        <v>223</v>
      </c>
      <c r="D116" s="96">
        <v>872</v>
      </c>
      <c r="E116" s="108" t="s">
        <v>113</v>
      </c>
      <c r="F116" s="30" t="s">
        <v>115</v>
      </c>
      <c r="G116" s="12">
        <v>600</v>
      </c>
      <c r="H116" s="77"/>
      <c r="I116" s="77">
        <f t="shared" si="21"/>
        <v>20</v>
      </c>
      <c r="J116" s="77"/>
      <c r="K116" s="77"/>
      <c r="L116" s="77">
        <v>20</v>
      </c>
      <c r="M116" s="79"/>
      <c r="N116" s="77"/>
      <c r="O116" s="77"/>
    </row>
    <row r="117" spans="1:15" ht="73.5" customHeight="1">
      <c r="A117" s="96"/>
      <c r="B117" s="96"/>
      <c r="C117" s="96"/>
      <c r="D117" s="106"/>
      <c r="E117" s="123"/>
      <c r="F117" s="30" t="s">
        <v>126</v>
      </c>
      <c r="G117" s="12">
        <v>600</v>
      </c>
      <c r="H117" s="77"/>
      <c r="I117" s="77">
        <f t="shared" si="21"/>
        <v>908</v>
      </c>
      <c r="J117" s="77"/>
      <c r="K117" s="77"/>
      <c r="L117" s="77"/>
      <c r="M117" s="77">
        <v>292</v>
      </c>
      <c r="N117" s="77">
        <v>616</v>
      </c>
      <c r="O117" s="77"/>
    </row>
    <row r="118" spans="1:15" ht="71.25" customHeight="1">
      <c r="A118" s="96" t="s">
        <v>102</v>
      </c>
      <c r="B118" s="96" t="s">
        <v>188</v>
      </c>
      <c r="C118" s="109" t="s">
        <v>212</v>
      </c>
      <c r="D118" s="96">
        <v>834</v>
      </c>
      <c r="E118" s="108" t="s">
        <v>113</v>
      </c>
      <c r="F118" s="114" t="s">
        <v>187</v>
      </c>
      <c r="G118" s="96">
        <v>400</v>
      </c>
      <c r="H118" s="107">
        <v>0</v>
      </c>
      <c r="I118" s="107">
        <f t="shared" si="21"/>
        <v>15</v>
      </c>
      <c r="J118" s="107">
        <v>15</v>
      </c>
      <c r="K118" s="107">
        <v>0</v>
      </c>
      <c r="L118" s="107">
        <v>0</v>
      </c>
      <c r="M118" s="107">
        <v>0</v>
      </c>
      <c r="N118" s="107">
        <v>0</v>
      </c>
      <c r="O118" s="107">
        <v>0</v>
      </c>
    </row>
    <row r="119" spans="1:15" ht="54.75" customHeight="1">
      <c r="A119" s="96"/>
      <c r="B119" s="96"/>
      <c r="C119" s="111"/>
      <c r="D119" s="96"/>
      <c r="E119" s="108"/>
      <c r="F119" s="114"/>
      <c r="G119" s="96"/>
      <c r="H119" s="107"/>
      <c r="I119" s="107"/>
      <c r="J119" s="107"/>
      <c r="K119" s="107"/>
      <c r="L119" s="107"/>
      <c r="M119" s="107"/>
      <c r="N119" s="107"/>
      <c r="O119" s="107"/>
    </row>
    <row r="120" spans="1:15" ht="13.5" customHeight="1">
      <c r="A120" s="96" t="s">
        <v>60</v>
      </c>
      <c r="B120" s="96" t="s">
        <v>61</v>
      </c>
      <c r="C120" s="109" t="s">
        <v>103</v>
      </c>
      <c r="D120" s="96">
        <v>872</v>
      </c>
      <c r="E120" s="108" t="s">
        <v>75</v>
      </c>
      <c r="F120" s="122" t="s">
        <v>75</v>
      </c>
      <c r="G120" s="96" t="s">
        <v>75</v>
      </c>
      <c r="H120" s="107">
        <v>17214</v>
      </c>
      <c r="I120" s="107">
        <f>J120+K120+L120+M120+N120+O120</f>
        <v>272022</v>
      </c>
      <c r="J120" s="107">
        <f t="shared" ref="J120:O120" si="23">J122+J123</f>
        <v>35761</v>
      </c>
      <c r="K120" s="107">
        <f t="shared" si="23"/>
        <v>37222</v>
      </c>
      <c r="L120" s="107">
        <f t="shared" si="23"/>
        <v>41009</v>
      </c>
      <c r="M120" s="107">
        <f t="shared" si="23"/>
        <v>44839</v>
      </c>
      <c r="N120" s="107">
        <f t="shared" si="23"/>
        <v>56074</v>
      </c>
      <c r="O120" s="107">
        <f t="shared" si="23"/>
        <v>57117</v>
      </c>
    </row>
    <row r="121" spans="1:15" ht="15" customHeight="1">
      <c r="A121" s="96"/>
      <c r="B121" s="96"/>
      <c r="C121" s="111"/>
      <c r="D121" s="96"/>
      <c r="E121" s="108"/>
      <c r="F121" s="122"/>
      <c r="G121" s="96"/>
      <c r="H121" s="107"/>
      <c r="I121" s="107"/>
      <c r="J121" s="107"/>
      <c r="K121" s="107"/>
      <c r="L121" s="107"/>
      <c r="M121" s="107"/>
      <c r="N121" s="107"/>
      <c r="O121" s="107"/>
    </row>
    <row r="122" spans="1:15" ht="40.5" customHeight="1">
      <c r="A122" s="96"/>
      <c r="B122" s="96"/>
      <c r="C122" s="12" t="s">
        <v>209</v>
      </c>
      <c r="D122" s="12">
        <v>872</v>
      </c>
      <c r="E122" s="28" t="s">
        <v>75</v>
      </c>
      <c r="F122" s="33" t="s">
        <v>75</v>
      </c>
      <c r="G122" s="12" t="s">
        <v>75</v>
      </c>
      <c r="H122" s="77">
        <v>17214</v>
      </c>
      <c r="I122" s="77">
        <f>J122+K122+L122+M122+N122+O122</f>
        <v>271858</v>
      </c>
      <c r="J122" s="77">
        <f t="shared" ref="J122:O122" si="24">J125+J136+J138</f>
        <v>35701</v>
      </c>
      <c r="K122" s="77">
        <f t="shared" si="24"/>
        <v>37143</v>
      </c>
      <c r="L122" s="77">
        <f t="shared" si="24"/>
        <v>40984</v>
      </c>
      <c r="M122" s="77">
        <f t="shared" si="24"/>
        <v>44839</v>
      </c>
      <c r="N122" s="77">
        <f t="shared" si="24"/>
        <v>56074</v>
      </c>
      <c r="O122" s="77">
        <f t="shared" si="24"/>
        <v>57117</v>
      </c>
    </row>
    <row r="123" spans="1:15" ht="13.5" customHeight="1">
      <c r="A123" s="96"/>
      <c r="B123" s="96"/>
      <c r="C123" s="96" t="s">
        <v>212</v>
      </c>
      <c r="D123" s="96">
        <v>834</v>
      </c>
      <c r="E123" s="108" t="s">
        <v>75</v>
      </c>
      <c r="F123" s="122" t="s">
        <v>75</v>
      </c>
      <c r="G123" s="96" t="s">
        <v>75</v>
      </c>
      <c r="H123" s="107">
        <v>0</v>
      </c>
      <c r="I123" s="107">
        <f>J123+K123+L123+M123+N123+O123</f>
        <v>164</v>
      </c>
      <c r="J123" s="107">
        <f t="shared" ref="J123:O123" si="25">J130</f>
        <v>60</v>
      </c>
      <c r="K123" s="107">
        <f t="shared" si="25"/>
        <v>79</v>
      </c>
      <c r="L123" s="107">
        <f t="shared" si="25"/>
        <v>25</v>
      </c>
      <c r="M123" s="107">
        <f t="shared" si="25"/>
        <v>0</v>
      </c>
      <c r="N123" s="107">
        <f t="shared" si="25"/>
        <v>0</v>
      </c>
      <c r="O123" s="107">
        <f t="shared" si="25"/>
        <v>0</v>
      </c>
    </row>
    <row r="124" spans="1:15" ht="24" customHeight="1">
      <c r="A124" s="96"/>
      <c r="B124" s="96"/>
      <c r="C124" s="96"/>
      <c r="D124" s="96"/>
      <c r="E124" s="108"/>
      <c r="F124" s="122"/>
      <c r="G124" s="96"/>
      <c r="H124" s="107"/>
      <c r="I124" s="107"/>
      <c r="J124" s="107"/>
      <c r="K124" s="107"/>
      <c r="L124" s="107"/>
      <c r="M124" s="107"/>
      <c r="N124" s="107"/>
      <c r="O124" s="107"/>
    </row>
    <row r="125" spans="1:15" ht="77.25" customHeight="1">
      <c r="A125" s="96" t="s">
        <v>104</v>
      </c>
      <c r="B125" s="96" t="s">
        <v>155</v>
      </c>
      <c r="C125" s="96" t="s">
        <v>207</v>
      </c>
      <c r="D125" s="12">
        <v>872</v>
      </c>
      <c r="E125" s="28" t="s">
        <v>189</v>
      </c>
      <c r="F125" s="30" t="s">
        <v>190</v>
      </c>
      <c r="G125" s="12" t="s">
        <v>75</v>
      </c>
      <c r="H125" s="77">
        <v>4359</v>
      </c>
      <c r="I125" s="77">
        <f t="shared" ref="I125:I130" si="26">J125+K125+L125+M125+N125+O125</f>
        <v>35892</v>
      </c>
      <c r="J125" s="77">
        <f t="shared" ref="J125:O125" si="27">J126+J127+J128</f>
        <v>5562</v>
      </c>
      <c r="K125" s="77">
        <f t="shared" si="27"/>
        <v>5202</v>
      </c>
      <c r="L125" s="77">
        <f t="shared" si="27"/>
        <v>5974</v>
      </c>
      <c r="M125" s="77">
        <f t="shared" si="27"/>
        <v>5531</v>
      </c>
      <c r="N125" s="77">
        <f t="shared" si="27"/>
        <v>6635</v>
      </c>
      <c r="O125" s="77">
        <f t="shared" si="27"/>
        <v>6988</v>
      </c>
    </row>
    <row r="126" spans="1:15" ht="75" customHeight="1">
      <c r="A126" s="96"/>
      <c r="B126" s="96"/>
      <c r="C126" s="96"/>
      <c r="D126" s="12">
        <v>872</v>
      </c>
      <c r="E126" s="28" t="s">
        <v>189</v>
      </c>
      <c r="F126" s="30" t="s">
        <v>190</v>
      </c>
      <c r="G126" s="12">
        <v>100</v>
      </c>
      <c r="H126" s="77">
        <v>4315</v>
      </c>
      <c r="I126" s="77">
        <f t="shared" si="26"/>
        <v>35521</v>
      </c>
      <c r="J126" s="77">
        <v>5412</v>
      </c>
      <c r="K126" s="77">
        <v>5157</v>
      </c>
      <c r="L126" s="77">
        <v>5933</v>
      </c>
      <c r="M126" s="77">
        <v>5487</v>
      </c>
      <c r="N126" s="77">
        <v>6587</v>
      </c>
      <c r="O126" s="77">
        <v>6945</v>
      </c>
    </row>
    <row r="127" spans="1:15" ht="79.5" customHeight="1">
      <c r="A127" s="96"/>
      <c r="B127" s="96"/>
      <c r="C127" s="96"/>
      <c r="D127" s="12">
        <v>872</v>
      </c>
      <c r="E127" s="28" t="s">
        <v>189</v>
      </c>
      <c r="F127" s="30" t="s">
        <v>190</v>
      </c>
      <c r="G127" s="12">
        <v>200</v>
      </c>
      <c r="H127" s="77">
        <v>44</v>
      </c>
      <c r="I127" s="77">
        <f t="shared" si="26"/>
        <v>359</v>
      </c>
      <c r="J127" s="77">
        <v>147</v>
      </c>
      <c r="K127" s="77">
        <v>39</v>
      </c>
      <c r="L127" s="77">
        <v>39</v>
      </c>
      <c r="M127" s="77">
        <v>43</v>
      </c>
      <c r="N127" s="77">
        <v>48</v>
      </c>
      <c r="O127" s="77">
        <v>43</v>
      </c>
    </row>
    <row r="128" spans="1:15" ht="84.75" customHeight="1">
      <c r="A128" s="96"/>
      <c r="B128" s="96"/>
      <c r="C128" s="96"/>
      <c r="D128" s="12">
        <v>872</v>
      </c>
      <c r="E128" s="28" t="s">
        <v>189</v>
      </c>
      <c r="F128" s="30" t="s">
        <v>190</v>
      </c>
      <c r="G128" s="12">
        <v>800</v>
      </c>
      <c r="H128" s="77">
        <v>0</v>
      </c>
      <c r="I128" s="77">
        <f t="shared" si="26"/>
        <v>12</v>
      </c>
      <c r="J128" s="77">
        <v>3</v>
      </c>
      <c r="K128" s="77">
        <v>6</v>
      </c>
      <c r="L128" s="77">
        <v>2</v>
      </c>
      <c r="M128" s="77">
        <v>1</v>
      </c>
      <c r="N128" s="77">
        <v>0</v>
      </c>
      <c r="O128" s="77">
        <v>0</v>
      </c>
    </row>
    <row r="129" spans="1:15" ht="31.5" customHeight="1">
      <c r="A129" s="96" t="s">
        <v>105</v>
      </c>
      <c r="B129" s="96" t="s">
        <v>137</v>
      </c>
      <c r="C129" s="12" t="s">
        <v>88</v>
      </c>
      <c r="D129" s="12" t="s">
        <v>75</v>
      </c>
      <c r="E129" s="28" t="s">
        <v>75</v>
      </c>
      <c r="F129" s="33" t="s">
        <v>75</v>
      </c>
      <c r="G129" s="12" t="s">
        <v>75</v>
      </c>
      <c r="H129" s="77">
        <v>0</v>
      </c>
      <c r="I129" s="77">
        <f t="shared" si="26"/>
        <v>263</v>
      </c>
      <c r="J129" s="77">
        <f t="shared" ref="J129:O129" si="28">J130+J136</f>
        <v>60</v>
      </c>
      <c r="K129" s="77">
        <f t="shared" si="28"/>
        <v>178</v>
      </c>
      <c r="L129" s="77">
        <f t="shared" si="28"/>
        <v>25</v>
      </c>
      <c r="M129" s="77">
        <f t="shared" si="28"/>
        <v>0</v>
      </c>
      <c r="N129" s="77">
        <f t="shared" si="28"/>
        <v>0</v>
      </c>
      <c r="O129" s="77">
        <f t="shared" si="28"/>
        <v>0</v>
      </c>
    </row>
    <row r="130" spans="1:15" ht="15" customHeight="1">
      <c r="A130" s="96"/>
      <c r="B130" s="96"/>
      <c r="C130" s="96" t="s">
        <v>212</v>
      </c>
      <c r="D130" s="96">
        <v>834</v>
      </c>
      <c r="E130" s="108" t="s">
        <v>75</v>
      </c>
      <c r="F130" s="121" t="s">
        <v>75</v>
      </c>
      <c r="G130" s="96" t="s">
        <v>75</v>
      </c>
      <c r="H130" s="107">
        <v>0</v>
      </c>
      <c r="I130" s="107">
        <f t="shared" si="26"/>
        <v>164</v>
      </c>
      <c r="J130" s="107">
        <f>J134+J135</f>
        <v>60</v>
      </c>
      <c r="K130" s="107">
        <f>K134+K135</f>
        <v>79</v>
      </c>
      <c r="L130" s="107">
        <f>L134+L135</f>
        <v>25</v>
      </c>
      <c r="M130" s="107">
        <v>0</v>
      </c>
      <c r="N130" s="107">
        <v>0</v>
      </c>
      <c r="O130" s="107">
        <v>0</v>
      </c>
    </row>
    <row r="131" spans="1:15" ht="15" customHeight="1">
      <c r="A131" s="96"/>
      <c r="B131" s="96"/>
      <c r="C131" s="96"/>
      <c r="D131" s="96"/>
      <c r="E131" s="108"/>
      <c r="F131" s="121"/>
      <c r="G131" s="96"/>
      <c r="H131" s="107"/>
      <c r="I131" s="107"/>
      <c r="J131" s="107"/>
      <c r="K131" s="107"/>
      <c r="L131" s="107"/>
      <c r="M131" s="107"/>
      <c r="N131" s="107"/>
      <c r="O131" s="107"/>
    </row>
    <row r="132" spans="1:15" ht="12.75" customHeight="1">
      <c r="A132" s="96"/>
      <c r="B132" s="96"/>
      <c r="C132" s="96"/>
      <c r="D132" s="96"/>
      <c r="E132" s="108"/>
      <c r="F132" s="121"/>
      <c r="G132" s="96"/>
      <c r="H132" s="107"/>
      <c r="I132" s="107"/>
      <c r="J132" s="107"/>
      <c r="K132" s="107"/>
      <c r="L132" s="107"/>
      <c r="M132" s="107"/>
      <c r="N132" s="107"/>
      <c r="O132" s="107"/>
    </row>
    <row r="133" spans="1:15" ht="15" hidden="1" customHeight="1">
      <c r="A133" s="96"/>
      <c r="B133" s="96"/>
      <c r="C133" s="96"/>
      <c r="D133" s="96"/>
      <c r="E133" s="108"/>
      <c r="F133" s="121"/>
      <c r="G133" s="96"/>
      <c r="H133" s="107"/>
      <c r="I133" s="107"/>
      <c r="J133" s="107"/>
      <c r="K133" s="107"/>
      <c r="L133" s="107"/>
      <c r="M133" s="107"/>
      <c r="N133" s="107"/>
      <c r="O133" s="107"/>
    </row>
    <row r="134" spans="1:15" ht="15.75" hidden="1" customHeight="1" thickBot="1">
      <c r="A134" s="96"/>
      <c r="B134" s="96"/>
      <c r="C134" s="96"/>
      <c r="D134" s="12">
        <v>834</v>
      </c>
      <c r="E134" s="28" t="s">
        <v>189</v>
      </c>
      <c r="F134" s="30" t="s">
        <v>191</v>
      </c>
      <c r="G134" s="12">
        <v>200</v>
      </c>
      <c r="H134" s="77">
        <v>0</v>
      </c>
      <c r="I134" s="77">
        <f>J134+K134+L134+M134+N134+O134</f>
        <v>104</v>
      </c>
      <c r="J134" s="77">
        <v>0</v>
      </c>
      <c r="K134" s="77">
        <v>79</v>
      </c>
      <c r="L134" s="77">
        <v>25</v>
      </c>
      <c r="M134" s="77">
        <v>0</v>
      </c>
      <c r="N134" s="77">
        <v>0</v>
      </c>
      <c r="O134" s="77">
        <v>0</v>
      </c>
    </row>
    <row r="135" spans="1:15" ht="66.75" customHeight="1">
      <c r="A135" s="96"/>
      <c r="B135" s="96"/>
      <c r="C135" s="96"/>
      <c r="D135" s="12">
        <v>834</v>
      </c>
      <c r="E135" s="28" t="s">
        <v>189</v>
      </c>
      <c r="F135" s="30" t="s">
        <v>192</v>
      </c>
      <c r="G135" s="12">
        <v>400</v>
      </c>
      <c r="H135" s="77">
        <v>0</v>
      </c>
      <c r="I135" s="77">
        <f>J135+K135+L135+M135+N135+O135</f>
        <v>60</v>
      </c>
      <c r="J135" s="77">
        <v>60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</row>
    <row r="136" spans="1:15" ht="82.5" customHeight="1">
      <c r="A136" s="96"/>
      <c r="B136" s="96"/>
      <c r="C136" s="96" t="s">
        <v>200</v>
      </c>
      <c r="D136" s="96">
        <v>872</v>
      </c>
      <c r="E136" s="108" t="s">
        <v>189</v>
      </c>
      <c r="F136" s="114" t="s">
        <v>192</v>
      </c>
      <c r="G136" s="96">
        <v>200</v>
      </c>
      <c r="H136" s="107" t="s">
        <v>75</v>
      </c>
      <c r="I136" s="107">
        <f>J136+K136+L136+M136+N136+O136</f>
        <v>99</v>
      </c>
      <c r="J136" s="107">
        <v>0</v>
      </c>
      <c r="K136" s="107">
        <v>99</v>
      </c>
      <c r="L136" s="107">
        <v>0</v>
      </c>
      <c r="M136" s="107">
        <v>0</v>
      </c>
      <c r="N136" s="107">
        <v>0</v>
      </c>
      <c r="O136" s="107">
        <v>0</v>
      </c>
    </row>
    <row r="137" spans="1:15" ht="15.75" customHeight="1">
      <c r="A137" s="96"/>
      <c r="B137" s="96"/>
      <c r="C137" s="96"/>
      <c r="D137" s="96"/>
      <c r="E137" s="108"/>
      <c r="F137" s="114"/>
      <c r="G137" s="96"/>
      <c r="H137" s="107"/>
      <c r="I137" s="107"/>
      <c r="J137" s="107"/>
      <c r="K137" s="107"/>
      <c r="L137" s="107"/>
      <c r="M137" s="107"/>
      <c r="N137" s="107"/>
      <c r="O137" s="107"/>
    </row>
    <row r="138" spans="1:15" ht="30" customHeight="1">
      <c r="A138" s="96" t="s">
        <v>106</v>
      </c>
      <c r="B138" s="96" t="s">
        <v>156</v>
      </c>
      <c r="C138" s="96" t="s">
        <v>209</v>
      </c>
      <c r="D138" s="12">
        <v>872</v>
      </c>
      <c r="E138" s="28" t="s">
        <v>189</v>
      </c>
      <c r="F138" s="12" t="s">
        <v>75</v>
      </c>
      <c r="G138" s="12" t="s">
        <v>75</v>
      </c>
      <c r="H138" s="77">
        <v>12855</v>
      </c>
      <c r="I138" s="77">
        <f>J138+K138+L138+M138+N138+O138</f>
        <v>235867</v>
      </c>
      <c r="J138" s="77">
        <f t="shared" ref="J138:O138" si="29">J139+J140+J141</f>
        <v>30139</v>
      </c>
      <c r="K138" s="77">
        <f t="shared" si="29"/>
        <v>31842</v>
      </c>
      <c r="L138" s="77">
        <f t="shared" si="29"/>
        <v>35010</v>
      </c>
      <c r="M138" s="77">
        <f t="shared" si="29"/>
        <v>39308</v>
      </c>
      <c r="N138" s="77">
        <f t="shared" si="29"/>
        <v>49439</v>
      </c>
      <c r="O138" s="77">
        <f t="shared" si="29"/>
        <v>50129</v>
      </c>
    </row>
    <row r="139" spans="1:15" ht="83.25" customHeight="1">
      <c r="A139" s="96"/>
      <c r="B139" s="96"/>
      <c r="C139" s="96"/>
      <c r="D139" s="12">
        <v>872</v>
      </c>
      <c r="E139" s="28" t="s">
        <v>189</v>
      </c>
      <c r="F139" s="30" t="s">
        <v>193</v>
      </c>
      <c r="G139" s="12">
        <v>100</v>
      </c>
      <c r="H139" s="77">
        <v>9666</v>
      </c>
      <c r="I139" s="77">
        <f>J139+K139+L139+M139+N139+O139</f>
        <v>229276</v>
      </c>
      <c r="J139" s="77">
        <v>29388</v>
      </c>
      <c r="K139" s="77">
        <v>30876</v>
      </c>
      <c r="L139" s="77">
        <v>33957</v>
      </c>
      <c r="M139" s="77">
        <v>38207</v>
      </c>
      <c r="N139" s="77">
        <f>43371+4700</f>
        <v>48071</v>
      </c>
      <c r="O139" s="77">
        <v>48777</v>
      </c>
    </row>
    <row r="140" spans="1:15" ht="81" customHeight="1">
      <c r="A140" s="96"/>
      <c r="B140" s="96"/>
      <c r="C140" s="96"/>
      <c r="D140" s="12">
        <v>872</v>
      </c>
      <c r="E140" s="28" t="s">
        <v>189</v>
      </c>
      <c r="F140" s="30" t="s">
        <v>193</v>
      </c>
      <c r="G140" s="12">
        <v>200</v>
      </c>
      <c r="H140" s="77">
        <v>3169</v>
      </c>
      <c r="I140" s="77">
        <f>J140+K140+L140+M140+N140+O140</f>
        <v>6465</v>
      </c>
      <c r="J140" s="77">
        <v>750</v>
      </c>
      <c r="K140" s="77">
        <v>905</v>
      </c>
      <c r="L140" s="77">
        <v>1023</v>
      </c>
      <c r="M140" s="77">
        <v>1084</v>
      </c>
      <c r="N140" s="77">
        <v>1359</v>
      </c>
      <c r="O140" s="77">
        <v>1344</v>
      </c>
    </row>
    <row r="141" spans="1:15" ht="83.25" customHeight="1">
      <c r="A141" s="96"/>
      <c r="B141" s="96"/>
      <c r="C141" s="96"/>
      <c r="D141" s="12">
        <v>872</v>
      </c>
      <c r="E141" s="28" t="s">
        <v>189</v>
      </c>
      <c r="F141" s="30" t="s">
        <v>193</v>
      </c>
      <c r="G141" s="12">
        <v>800</v>
      </c>
      <c r="H141" s="77">
        <v>20</v>
      </c>
      <c r="I141" s="77">
        <f>J141+K141+L141+M141+N141+O141</f>
        <v>126</v>
      </c>
      <c r="J141" s="77">
        <v>1</v>
      </c>
      <c r="K141" s="77">
        <v>61</v>
      </c>
      <c r="L141" s="77">
        <v>30</v>
      </c>
      <c r="M141" s="77">
        <v>17</v>
      </c>
      <c r="N141" s="77">
        <v>9</v>
      </c>
      <c r="O141" s="77">
        <v>8</v>
      </c>
    </row>
    <row r="142" spans="1:15" ht="76.5" customHeight="1">
      <c r="A142" s="6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</row>
    <row r="143" spans="1:15">
      <c r="A143" s="6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</row>
    <row r="144" spans="1:15">
      <c r="A144" s="6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</row>
    <row r="145" spans="1:15">
      <c r="A145" s="6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</row>
    <row r="146" spans="1:15">
      <c r="A146" s="6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</row>
    <row r="147" spans="1:15">
      <c r="A147" s="6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</row>
    <row r="148" spans="1:15">
      <c r="A148" s="6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</row>
    <row r="149" spans="1:15">
      <c r="A149" s="6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</row>
    <row r="150" spans="1:15">
      <c r="A150" s="6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</row>
    <row r="151" spans="1:15">
      <c r="A151" s="6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</row>
    <row r="152" spans="1:15">
      <c r="A152" s="6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</row>
    <row r="153" spans="1:15">
      <c r="A153" s="6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</row>
    <row r="154" spans="1:15">
      <c r="A154" s="6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</row>
    <row r="155" spans="1:15">
      <c r="A155" s="6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</row>
    <row r="156" spans="1:15">
      <c r="A156" s="6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</row>
    <row r="157" spans="1:15">
      <c r="A157" s="6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</row>
    <row r="158" spans="1:15">
      <c r="A158" s="6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</row>
    <row r="159" spans="1:15">
      <c r="A159" s="6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</row>
    <row r="160" spans="1:15">
      <c r="A160" s="6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</row>
    <row r="161" spans="1:15">
      <c r="A161" s="6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</row>
    <row r="162" spans="1:15">
      <c r="A162" s="6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</row>
    <row r="163" spans="1:15">
      <c r="A163" s="6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</row>
    <row r="164" spans="1:15">
      <c r="A164" s="6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</row>
    <row r="165" spans="1:15">
      <c r="A165" s="6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</row>
    <row r="166" spans="1:15">
      <c r="A166" s="6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</row>
    <row r="167" spans="1:15">
      <c r="A167" s="6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</row>
    <row r="168" spans="1:15">
      <c r="A168" s="6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</row>
    <row r="169" spans="1:15">
      <c r="A169" s="6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</row>
    <row r="170" spans="1:15">
      <c r="A170" s="6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</row>
    <row r="171" spans="1:15">
      <c r="A171" s="6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</row>
    <row r="172" spans="1:15">
      <c r="A172" s="69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</row>
    <row r="173" spans="1:15">
      <c r="A173" s="6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</row>
    <row r="174" spans="1:15">
      <c r="A174" s="6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</row>
    <row r="175" spans="1:15">
      <c r="A175" s="69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</row>
    <row r="176" spans="1:15">
      <c r="A176" s="69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</row>
    <row r="177" spans="1:15">
      <c r="A177" s="69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</row>
    <row r="178" spans="1:15">
      <c r="A178" s="69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</row>
    <row r="179" spans="1:15">
      <c r="A179" s="69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</row>
    <row r="180" spans="1:15">
      <c r="A180" s="69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</row>
    <row r="181" spans="1:15">
      <c r="A181" s="69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</row>
    <row r="182" spans="1:15">
      <c r="A182" s="6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</row>
    <row r="183" spans="1:15">
      <c r="A183" s="6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</row>
    <row r="184" spans="1:15">
      <c r="A184" s="6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</row>
    <row r="185" spans="1:15">
      <c r="A185" s="69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</row>
    <row r="186" spans="1:15">
      <c r="A186" s="69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</row>
    <row r="187" spans="1:15">
      <c r="A187" s="69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</row>
    <row r="188" spans="1:15">
      <c r="A188" s="69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</row>
    <row r="189" spans="1:15">
      <c r="A189" s="69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</row>
    <row r="190" spans="1:15">
      <c r="A190" s="69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</row>
    <row r="191" spans="1:15">
      <c r="A191" s="69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</row>
    <row r="192" spans="1:15">
      <c r="A192" s="69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</row>
    <row r="193" spans="1:15">
      <c r="A193" s="69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</row>
    <row r="194" spans="1:15">
      <c r="A194" s="69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</row>
    <row r="195" spans="1:15">
      <c r="A195" s="69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</row>
    <row r="196" spans="1:15">
      <c r="A196" s="69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</row>
    <row r="197" spans="1:15">
      <c r="A197" s="69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</row>
    <row r="198" spans="1:15">
      <c r="A198" s="69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</row>
    <row r="199" spans="1:15">
      <c r="A199" s="69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</row>
    <row r="200" spans="1:15">
      <c r="A200" s="69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</row>
    <row r="201" spans="1:15">
      <c r="A201" s="69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</row>
    <row r="202" spans="1:15">
      <c r="A202" s="69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</row>
    <row r="203" spans="1:15">
      <c r="A203" s="69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</row>
    <row r="204" spans="1:15">
      <c r="A204" s="69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</row>
    <row r="205" spans="1:15">
      <c r="A205" s="69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</row>
    <row r="206" spans="1:15">
      <c r="A206" s="69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</row>
    <row r="207" spans="1:15">
      <c r="A207" s="69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</row>
    <row r="208" spans="1:15">
      <c r="A208" s="69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</row>
    <row r="209" spans="1:15">
      <c r="A209" s="69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</row>
    <row r="210" spans="1:15">
      <c r="A210" s="69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</row>
    <row r="211" spans="1:15">
      <c r="A211" s="69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</row>
    <row r="212" spans="1:15">
      <c r="A212" s="69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</row>
    <row r="213" spans="1:15">
      <c r="A213" s="69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</row>
    <row r="214" spans="1:15">
      <c r="A214" s="69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</row>
    <row r="215" spans="1:15">
      <c r="A215" s="69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</row>
    <row r="216" spans="1:15">
      <c r="A216" s="69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</row>
    <row r="217" spans="1:15">
      <c r="A217" s="6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</row>
    <row r="218" spans="1:15">
      <c r="A218" s="6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</row>
    <row r="219" spans="1:15">
      <c r="A219" s="69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</row>
    <row r="220" spans="1:15">
      <c r="A220" s="6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</row>
    <row r="221" spans="1:15">
      <c r="A221" s="69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</row>
    <row r="222" spans="1:15">
      <c r="A222" s="6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</row>
    <row r="223" spans="1:15">
      <c r="A223" s="69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</row>
    <row r="224" spans="1:15">
      <c r="A224" s="69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</row>
    <row r="225" spans="1:15">
      <c r="A225" s="69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</row>
    <row r="226" spans="1:15">
      <c r="A226" s="69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</row>
    <row r="227" spans="1:15">
      <c r="A227" s="69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</row>
    <row r="228" spans="1:15">
      <c r="A228" s="69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</row>
    <row r="229" spans="1:15">
      <c r="A229" s="69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</row>
    <row r="230" spans="1:15">
      <c r="A230" s="69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</row>
    <row r="231" spans="1:15">
      <c r="A231" s="69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</row>
    <row r="232" spans="1:15">
      <c r="A232" s="69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</row>
    <row r="233" spans="1:15">
      <c r="A233" s="69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</row>
    <row r="234" spans="1:15">
      <c r="A234" s="69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</row>
    <row r="235" spans="1:15">
      <c r="A235" s="69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</row>
    <row r="236" spans="1:15">
      <c r="A236" s="69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</row>
    <row r="237" spans="1:15">
      <c r="A237" s="69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</row>
    <row r="238" spans="1:15">
      <c r="A238" s="69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</row>
    <row r="239" spans="1:15">
      <c r="A239" s="69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</row>
    <row r="240" spans="1:15">
      <c r="A240" s="69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</row>
    <row r="241" spans="1:15">
      <c r="A241" s="69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</row>
    <row r="242" spans="1:15">
      <c r="A242" s="69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</row>
    <row r="243" spans="1:15">
      <c r="A243" s="69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</row>
    <row r="244" spans="1:15">
      <c r="A244" s="69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</row>
    <row r="245" spans="1:15">
      <c r="A245" s="69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</row>
    <row r="246" spans="1:15">
      <c r="A246" s="69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</row>
    <row r="247" spans="1:15">
      <c r="A247" s="69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</row>
    <row r="248" spans="1:15">
      <c r="A248" s="69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</row>
    <row r="249" spans="1:15">
      <c r="A249" s="69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</row>
    <row r="250" spans="1:15">
      <c r="A250" s="69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</row>
    <row r="251" spans="1:15">
      <c r="A251" s="69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</row>
    <row r="252" spans="1:15">
      <c r="A252" s="6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</row>
    <row r="253" spans="1:15">
      <c r="A253" s="69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</row>
    <row r="254" spans="1:15">
      <c r="A254" s="69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</row>
    <row r="255" spans="1:15">
      <c r="A255" s="69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</row>
    <row r="256" spans="1:15">
      <c r="A256" s="69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</row>
    <row r="257" spans="1:15">
      <c r="A257" s="69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</row>
    <row r="258" spans="1:15">
      <c r="A258" s="69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</row>
    <row r="259" spans="1:15">
      <c r="A259" s="69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</row>
    <row r="260" spans="1:15">
      <c r="A260" s="69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</row>
    <row r="261" spans="1:15">
      <c r="A261" s="69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</row>
    <row r="262" spans="1:15">
      <c r="A262" s="69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</row>
    <row r="263" spans="1:15">
      <c r="A263" s="69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</row>
    <row r="264" spans="1:15">
      <c r="A264" s="69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</row>
    <row r="265" spans="1:15">
      <c r="A265" s="69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</row>
    <row r="266" spans="1:15">
      <c r="A266" s="69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</row>
    <row r="267" spans="1:15">
      <c r="A267" s="69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</row>
    <row r="268" spans="1:15">
      <c r="A268" s="69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</row>
    <row r="269" spans="1:15">
      <c r="A269" s="69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</row>
    <row r="270" spans="1:15">
      <c r="A270" s="69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</row>
    <row r="271" spans="1:15">
      <c r="A271" s="69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</row>
    <row r="272" spans="1:15">
      <c r="A272" s="69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</row>
    <row r="273" spans="1:15">
      <c r="A273" s="69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</row>
    <row r="274" spans="1:15">
      <c r="A274" s="69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</row>
    <row r="275" spans="1:15">
      <c r="A275" s="69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</row>
    <row r="276" spans="1:15">
      <c r="A276" s="69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</row>
    <row r="277" spans="1:15">
      <c r="A277" s="69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</row>
    <row r="278" spans="1:15">
      <c r="A278" s="69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</row>
    <row r="279" spans="1:15">
      <c r="A279" s="69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</row>
    <row r="280" spans="1:15">
      <c r="A280" s="69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</row>
    <row r="281" spans="1:15">
      <c r="A281" s="69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</row>
    <row r="282" spans="1:15">
      <c r="A282" s="69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</row>
    <row r="283" spans="1:15">
      <c r="A283" s="69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</row>
    <row r="284" spans="1:15">
      <c r="A284" s="69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</row>
    <row r="285" spans="1:15">
      <c r="A285" s="69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</row>
    <row r="286" spans="1:15">
      <c r="A286" s="69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</row>
    <row r="287" spans="1:15">
      <c r="A287" s="6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</row>
    <row r="288" spans="1:15">
      <c r="A288" s="6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</row>
  </sheetData>
  <mergeCells count="376">
    <mergeCell ref="C92:C93"/>
    <mergeCell ref="B86:B88"/>
    <mergeCell ref="B90:B93"/>
    <mergeCell ref="A106:A107"/>
    <mergeCell ref="B108:B112"/>
    <mergeCell ref="C111:C112"/>
    <mergeCell ref="C106:C107"/>
    <mergeCell ref="C109:C110"/>
    <mergeCell ref="B61:B62"/>
    <mergeCell ref="A64:A65"/>
    <mergeCell ref="B106:B107"/>
    <mergeCell ref="D111:D112"/>
    <mergeCell ref="D103:D104"/>
    <mergeCell ref="D99:D100"/>
    <mergeCell ref="D92:D93"/>
    <mergeCell ref="D106:D107"/>
    <mergeCell ref="D109:D110"/>
    <mergeCell ref="A86:A88"/>
    <mergeCell ref="D68:D69"/>
    <mergeCell ref="C64:C65"/>
    <mergeCell ref="B81:B85"/>
    <mergeCell ref="A108:A112"/>
    <mergeCell ref="A97:A100"/>
    <mergeCell ref="A90:A93"/>
    <mergeCell ref="B103:B105"/>
    <mergeCell ref="A103:A105"/>
    <mergeCell ref="B97:B100"/>
    <mergeCell ref="C86:C87"/>
    <mergeCell ref="B64:B65"/>
    <mergeCell ref="B66:B67"/>
    <mergeCell ref="A66:A67"/>
    <mergeCell ref="A50:A53"/>
    <mergeCell ref="B50:B53"/>
    <mergeCell ref="D81:D83"/>
    <mergeCell ref="D66:D67"/>
    <mergeCell ref="C61:C62"/>
    <mergeCell ref="D61:D62"/>
    <mergeCell ref="D64:D65"/>
    <mergeCell ref="F50:F51"/>
    <mergeCell ref="C84:C85"/>
    <mergeCell ref="C66:C67"/>
    <mergeCell ref="A81:A85"/>
    <mergeCell ref="E50:E51"/>
    <mergeCell ref="C81:C83"/>
    <mergeCell ref="A61:A62"/>
    <mergeCell ref="B70:B73"/>
    <mergeCell ref="B74:B75"/>
    <mergeCell ref="A70:A73"/>
    <mergeCell ref="A58:A60"/>
    <mergeCell ref="B58:B60"/>
    <mergeCell ref="C50:C51"/>
    <mergeCell ref="D50:D51"/>
    <mergeCell ref="A54:A57"/>
    <mergeCell ref="B54:B57"/>
    <mergeCell ref="H92:H93"/>
    <mergeCell ref="J64:J65"/>
    <mergeCell ref="H66:H67"/>
    <mergeCell ref="I66:I67"/>
    <mergeCell ref="H64:H65"/>
    <mergeCell ref="H50:H51"/>
    <mergeCell ref="E99:E100"/>
    <mergeCell ref="G92:G93"/>
    <mergeCell ref="G64:G65"/>
    <mergeCell ref="I103:I104"/>
    <mergeCell ref="I92:I93"/>
    <mergeCell ref="J92:J93"/>
    <mergeCell ref="J66:J67"/>
    <mergeCell ref="J103:J104"/>
    <mergeCell ref="J81:J83"/>
    <mergeCell ref="I64:I65"/>
    <mergeCell ref="C103:C104"/>
    <mergeCell ref="C97:C100"/>
    <mergeCell ref="E66:E67"/>
    <mergeCell ref="F66:F67"/>
    <mergeCell ref="E68:E69"/>
    <mergeCell ref="F92:F93"/>
    <mergeCell ref="E81:E83"/>
    <mergeCell ref="F103:F104"/>
    <mergeCell ref="F99:F100"/>
    <mergeCell ref="E103:E104"/>
    <mergeCell ref="I81:I83"/>
    <mergeCell ref="E64:E65"/>
    <mergeCell ref="F64:F65"/>
    <mergeCell ref="F68:F69"/>
    <mergeCell ref="I61:I62"/>
    <mergeCell ref="J68:J69"/>
    <mergeCell ref="H61:H62"/>
    <mergeCell ref="G68:G69"/>
    <mergeCell ref="I68:I69"/>
    <mergeCell ref="E92:E93"/>
    <mergeCell ref="F81:F83"/>
    <mergeCell ref="A113:A115"/>
    <mergeCell ref="C116:C117"/>
    <mergeCell ref="C113:C115"/>
    <mergeCell ref="D116:D117"/>
    <mergeCell ref="B113:B115"/>
    <mergeCell ref="A116:A117"/>
    <mergeCell ref="B116:B117"/>
    <mergeCell ref="F61:F62"/>
    <mergeCell ref="E61:E62"/>
    <mergeCell ref="H68:H69"/>
    <mergeCell ref="H81:H83"/>
    <mergeCell ref="G81:G83"/>
    <mergeCell ref="G66:G67"/>
    <mergeCell ref="H120:H121"/>
    <mergeCell ref="F118:F119"/>
    <mergeCell ref="E118:E119"/>
    <mergeCell ref="A118:A119"/>
    <mergeCell ref="F120:F121"/>
    <mergeCell ref="G120:G121"/>
    <mergeCell ref="H118:H119"/>
    <mergeCell ref="G118:G119"/>
    <mergeCell ref="A120:A124"/>
    <mergeCell ref="H123:H124"/>
    <mergeCell ref="G103:G104"/>
    <mergeCell ref="F106:F107"/>
    <mergeCell ref="G111:G112"/>
    <mergeCell ref="F111:F112"/>
    <mergeCell ref="E111:E112"/>
    <mergeCell ref="H103:H104"/>
    <mergeCell ref="H106:H107"/>
    <mergeCell ref="G109:G110"/>
    <mergeCell ref="C118:C119"/>
    <mergeCell ref="B118:B119"/>
    <mergeCell ref="F109:F110"/>
    <mergeCell ref="E109:E110"/>
    <mergeCell ref="G106:G107"/>
    <mergeCell ref="H109:H110"/>
    <mergeCell ref="H111:H112"/>
    <mergeCell ref="E106:E107"/>
    <mergeCell ref="E116:E117"/>
    <mergeCell ref="E120:E121"/>
    <mergeCell ref="C130:C135"/>
    <mergeCell ref="B125:B128"/>
    <mergeCell ref="C123:C124"/>
    <mergeCell ref="B120:B124"/>
    <mergeCell ref="C120:C121"/>
    <mergeCell ref="B129:B135"/>
    <mergeCell ref="D120:D121"/>
    <mergeCell ref="D118:D119"/>
    <mergeCell ref="F123:F124"/>
    <mergeCell ref="F136:F137"/>
    <mergeCell ref="J136:J137"/>
    <mergeCell ref="J130:J133"/>
    <mergeCell ref="I136:I137"/>
    <mergeCell ref="I130:I133"/>
    <mergeCell ref="G123:G124"/>
    <mergeCell ref="K130:K133"/>
    <mergeCell ref="L130:L133"/>
    <mergeCell ref="L123:L124"/>
    <mergeCell ref="K123:K124"/>
    <mergeCell ref="I123:I124"/>
    <mergeCell ref="H130:H133"/>
    <mergeCell ref="E123:E124"/>
    <mergeCell ref="E130:E133"/>
    <mergeCell ref="C125:C128"/>
    <mergeCell ref="D123:D124"/>
    <mergeCell ref="A129:A135"/>
    <mergeCell ref="A136:A137"/>
    <mergeCell ref="B136:B137"/>
    <mergeCell ref="D136:D137"/>
    <mergeCell ref="A125:A128"/>
    <mergeCell ref="C136:C137"/>
    <mergeCell ref="E136:E137"/>
    <mergeCell ref="D130:D133"/>
    <mergeCell ref="G136:G137"/>
    <mergeCell ref="G130:G133"/>
    <mergeCell ref="A138:A141"/>
    <mergeCell ref="B138:B141"/>
    <mergeCell ref="C138:C141"/>
    <mergeCell ref="F130:F133"/>
    <mergeCell ref="H136:H137"/>
    <mergeCell ref="O123:O124"/>
    <mergeCell ref="O136:O137"/>
    <mergeCell ref="L118:L119"/>
    <mergeCell ref="O130:O133"/>
    <mergeCell ref="O120:O121"/>
    <mergeCell ref="O118:O119"/>
    <mergeCell ref="N120:N121"/>
    <mergeCell ref="J123:J124"/>
    <mergeCell ref="I120:I121"/>
    <mergeCell ref="N118:N119"/>
    <mergeCell ref="L120:L121"/>
    <mergeCell ref="M118:M119"/>
    <mergeCell ref="N136:N137"/>
    <mergeCell ref="L136:L137"/>
    <mergeCell ref="M136:M137"/>
    <mergeCell ref="N123:N124"/>
    <mergeCell ref="N130:N133"/>
    <mergeCell ref="M123:M124"/>
    <mergeCell ref="M130:M133"/>
    <mergeCell ref="J118:J119"/>
    <mergeCell ref="I109:I110"/>
    <mergeCell ref="K111:K112"/>
    <mergeCell ref="L111:L112"/>
    <mergeCell ref="M120:M121"/>
    <mergeCell ref="K118:K119"/>
    <mergeCell ref="K120:K121"/>
    <mergeCell ref="J120:J121"/>
    <mergeCell ref="I106:I107"/>
    <mergeCell ref="J109:J110"/>
    <mergeCell ref="I118:I119"/>
    <mergeCell ref="I111:I112"/>
    <mergeCell ref="J111:J112"/>
    <mergeCell ref="K136:K137"/>
    <mergeCell ref="J106:J107"/>
    <mergeCell ref="M103:M104"/>
    <mergeCell ref="K103:K104"/>
    <mergeCell ref="K109:K110"/>
    <mergeCell ref="L103:L104"/>
    <mergeCell ref="K106:K107"/>
    <mergeCell ref="L106:L107"/>
    <mergeCell ref="L109:L110"/>
    <mergeCell ref="O81:O83"/>
    <mergeCell ref="N81:N83"/>
    <mergeCell ref="N68:N69"/>
    <mergeCell ref="O92:O93"/>
    <mergeCell ref="N92:N93"/>
    <mergeCell ref="N103:N104"/>
    <mergeCell ref="O103:O104"/>
    <mergeCell ref="O109:O110"/>
    <mergeCell ref="M109:M110"/>
    <mergeCell ref="M111:M112"/>
    <mergeCell ref="M106:M107"/>
    <mergeCell ref="N109:N110"/>
    <mergeCell ref="N111:N112"/>
    <mergeCell ref="O111:O112"/>
    <mergeCell ref="O106:O107"/>
    <mergeCell ref="N106:N107"/>
    <mergeCell ref="M81:M83"/>
    <mergeCell ref="K36:K37"/>
    <mergeCell ref="L36:L37"/>
    <mergeCell ref="M40:M42"/>
    <mergeCell ref="O50:O51"/>
    <mergeCell ref="M36:M37"/>
    <mergeCell ref="M47:M49"/>
    <mergeCell ref="L50:L51"/>
    <mergeCell ref="O36:O37"/>
    <mergeCell ref="N36:N37"/>
    <mergeCell ref="L66:L67"/>
    <mergeCell ref="L61:L62"/>
    <mergeCell ref="L92:L93"/>
    <mergeCell ref="M92:M93"/>
    <mergeCell ref="K92:K93"/>
    <mergeCell ref="M68:M69"/>
    <mergeCell ref="K68:K69"/>
    <mergeCell ref="K81:K83"/>
    <mergeCell ref="L68:L69"/>
    <mergeCell ref="L81:L83"/>
    <mergeCell ref="I50:I51"/>
    <mergeCell ref="K64:K65"/>
    <mergeCell ref="K66:K67"/>
    <mergeCell ref="O68:O69"/>
    <mergeCell ref="O66:O67"/>
    <mergeCell ref="N66:N67"/>
    <mergeCell ref="M61:M62"/>
    <mergeCell ref="L64:L65"/>
    <mergeCell ref="M64:M65"/>
    <mergeCell ref="M66:M67"/>
    <mergeCell ref="N64:N65"/>
    <mergeCell ref="O64:O65"/>
    <mergeCell ref="K61:K62"/>
    <mergeCell ref="G47:G49"/>
    <mergeCell ref="J50:J51"/>
    <mergeCell ref="K50:K51"/>
    <mergeCell ref="J47:J49"/>
    <mergeCell ref="I47:I49"/>
    <mergeCell ref="G50:G51"/>
    <mergeCell ref="G61:G62"/>
    <mergeCell ref="J1:O1"/>
    <mergeCell ref="J2:O2"/>
    <mergeCell ref="J3:O3"/>
    <mergeCell ref="J4:O4"/>
    <mergeCell ref="N61:N62"/>
    <mergeCell ref="O61:O62"/>
    <mergeCell ref="N50:N51"/>
    <mergeCell ref="J61:J62"/>
    <mergeCell ref="H12:O12"/>
    <mergeCell ref="A8:O9"/>
    <mergeCell ref="L16:L17"/>
    <mergeCell ref="A10:O10"/>
    <mergeCell ref="D12:G12"/>
    <mergeCell ref="B12:B13"/>
    <mergeCell ref="M16:M17"/>
    <mergeCell ref="I16:I17"/>
    <mergeCell ref="A12:A13"/>
    <mergeCell ref="A15:A20"/>
    <mergeCell ref="N24:N25"/>
    <mergeCell ref="L24:L25"/>
    <mergeCell ref="K24:K25"/>
    <mergeCell ref="K16:K17"/>
    <mergeCell ref="H16:H17"/>
    <mergeCell ref="H18:H19"/>
    <mergeCell ref="M24:M25"/>
    <mergeCell ref="J18:J19"/>
    <mergeCell ref="I18:I19"/>
    <mergeCell ref="O18:O19"/>
    <mergeCell ref="K18:K19"/>
    <mergeCell ref="L18:L19"/>
    <mergeCell ref="N16:N17"/>
    <mergeCell ref="M18:M19"/>
    <mergeCell ref="N18:N19"/>
    <mergeCell ref="O16:O17"/>
    <mergeCell ref="K40:K42"/>
    <mergeCell ref="O40:O42"/>
    <mergeCell ref="O47:O49"/>
    <mergeCell ref="K47:K49"/>
    <mergeCell ref="L40:L42"/>
    <mergeCell ref="M50:M51"/>
    <mergeCell ref="N47:N49"/>
    <mergeCell ref="L47:L49"/>
    <mergeCell ref="N40:N42"/>
    <mergeCell ref="O24:O25"/>
    <mergeCell ref="A47:A49"/>
    <mergeCell ref="O22:O23"/>
    <mergeCell ref="K22:K23"/>
    <mergeCell ref="I22:I23"/>
    <mergeCell ref="H22:H23"/>
    <mergeCell ref="N22:N23"/>
    <mergeCell ref="M22:M23"/>
    <mergeCell ref="L22:L23"/>
    <mergeCell ref="J22:J23"/>
    <mergeCell ref="B47:B49"/>
    <mergeCell ref="E47:E49"/>
    <mergeCell ref="D47:D49"/>
    <mergeCell ref="H47:H49"/>
    <mergeCell ref="F47:F49"/>
    <mergeCell ref="C47:C49"/>
    <mergeCell ref="A21:A25"/>
    <mergeCell ref="B26:B30"/>
    <mergeCell ref="C36:C37"/>
    <mergeCell ref="I36:I37"/>
    <mergeCell ref="B35:B42"/>
    <mergeCell ref="H40:H42"/>
    <mergeCell ref="H36:H37"/>
    <mergeCell ref="D36:D37"/>
    <mergeCell ref="A35:A42"/>
    <mergeCell ref="A26:A30"/>
    <mergeCell ref="C40:C42"/>
    <mergeCell ref="D40:D42"/>
    <mergeCell ref="G40:G42"/>
    <mergeCell ref="D24:D25"/>
    <mergeCell ref="F24:F25"/>
    <mergeCell ref="G24:G25"/>
    <mergeCell ref="G22:G23"/>
    <mergeCell ref="E22:E23"/>
    <mergeCell ref="F36:F37"/>
    <mergeCell ref="E36:E37"/>
    <mergeCell ref="J16:J17"/>
    <mergeCell ref="F22:F23"/>
    <mergeCell ref="G36:G37"/>
    <mergeCell ref="G18:G19"/>
    <mergeCell ref="J40:J42"/>
    <mergeCell ref="F40:F42"/>
    <mergeCell ref="E40:E42"/>
    <mergeCell ref="I40:I42"/>
    <mergeCell ref="B15:B20"/>
    <mergeCell ref="G16:G17"/>
    <mergeCell ref="J24:J25"/>
    <mergeCell ref="J36:J37"/>
    <mergeCell ref="I24:I25"/>
    <mergeCell ref="H24:H25"/>
    <mergeCell ref="F16:F17"/>
    <mergeCell ref="C18:C19"/>
    <mergeCell ref="C16:C17"/>
    <mergeCell ref="D18:D19"/>
    <mergeCell ref="F18:F19"/>
    <mergeCell ref="E16:E17"/>
    <mergeCell ref="E18:E19"/>
    <mergeCell ref="B21:B25"/>
    <mergeCell ref="C22:C23"/>
    <mergeCell ref="D22:D23"/>
    <mergeCell ref="E24:E25"/>
    <mergeCell ref="C24:C25"/>
    <mergeCell ref="C12:C13"/>
    <mergeCell ref="D16:D17"/>
  </mergeCells>
  <phoneticPr fontId="6" type="noConversion"/>
  <pageMargins left="0.78740157480314965" right="0.78740157480314965" top="1.1811023622047245" bottom="0.78740157480314965" header="0.81495098039215685" footer="0.51181102362204722"/>
  <pageSetup paperSize="9" scale="70" firstPageNumber="47" orientation="landscape" useFirstPageNumber="1" r:id="rId1"/>
  <headerFooter differentFirst="1" scaleWithDoc="0">
    <oddHeader>&amp;C&amp;"Times New Roman,обычный"&amp;12&amp;P</oddHeader>
    <firstHeader xml:space="preserve">&amp;C&amp;"Times New Roman,обычный"&amp;12 47&amp;R&amp;"Times New Roman,обычный"&amp;13Приложение № 3к муниципальной&amp;K000000 программе          «Развитие культуры и искусства  &amp;K00+000 &amp;K000000            Старооскольского городского округа»     </firstHeader>
  </headerFooter>
  <rowBreaks count="13" manualBreakCount="13">
    <brk id="25" max="14" man="1"/>
    <brk id="31" max="16383" man="1"/>
    <brk id="42" max="16383" man="1"/>
    <brk id="46" max="14" man="1"/>
    <brk id="57" max="14" man="1"/>
    <brk id="63" max="16383" man="1"/>
    <brk id="75" max="16383" man="1"/>
    <brk id="85" max="14" man="1"/>
    <brk id="96" max="16383" man="1"/>
    <brk id="102" max="16383" man="1"/>
    <brk id="115" max="16383" man="1"/>
    <brk id="124" max="16383" man="1"/>
    <brk id="13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39"/>
  <sheetViews>
    <sheetView view="pageBreakPreview" topLeftCell="A125" zoomScaleSheetLayoutView="100" workbookViewId="0">
      <selection activeCell="D1" sqref="D1"/>
    </sheetView>
  </sheetViews>
  <sheetFormatPr defaultRowHeight="12.75"/>
  <cols>
    <col min="1" max="1" width="21.42578125" style="70" customWidth="1"/>
    <col min="2" max="2" width="23.85546875" style="7" customWidth="1"/>
    <col min="3" max="3" width="22.7109375" style="7" customWidth="1"/>
    <col min="4" max="5" width="9.28515625" style="7" bestFit="1" customWidth="1"/>
    <col min="6" max="6" width="10.140625" style="7" bestFit="1" customWidth="1"/>
    <col min="7" max="7" width="9" style="7" customWidth="1"/>
    <col min="8" max="8" width="2.42578125" style="7" hidden="1" customWidth="1"/>
    <col min="9" max="9" width="10.140625" style="7" customWidth="1"/>
    <col min="10" max="13" width="9.28515625" style="7" bestFit="1" customWidth="1"/>
    <col min="14" max="14" width="14.42578125" style="7" customWidth="1"/>
    <col min="15" max="16384" width="9.140625" style="7"/>
  </cols>
  <sheetData>
    <row r="1" spans="1:15" ht="18" customHeight="1">
      <c r="J1" s="147"/>
      <c r="K1" s="147"/>
      <c r="L1" s="147"/>
      <c r="M1" s="147"/>
      <c r="N1" s="147"/>
    </row>
    <row r="2" spans="1:15" ht="17.25" customHeight="1">
      <c r="J2" s="147"/>
      <c r="K2" s="147"/>
      <c r="L2" s="147"/>
      <c r="M2" s="147"/>
      <c r="N2" s="147"/>
    </row>
    <row r="3" spans="1:15" ht="5.25" customHeight="1"/>
    <row r="5" spans="1:15" ht="3.75" customHeight="1">
      <c r="A5" s="151" t="s">
        <v>242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71"/>
    </row>
    <row r="6" spans="1:15" ht="21.7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71"/>
    </row>
    <row r="7" spans="1:15">
      <c r="A7" s="151" t="s">
        <v>241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15" ht="5.25" customHeight="1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</row>
    <row r="10" spans="1:15" ht="64.5" customHeight="1">
      <c r="A10" s="124" t="s">
        <v>0</v>
      </c>
      <c r="B10" s="124" t="s">
        <v>68</v>
      </c>
      <c r="C10" s="124" t="s">
        <v>243</v>
      </c>
      <c r="D10" s="124" t="s">
        <v>69</v>
      </c>
      <c r="E10" s="124"/>
      <c r="F10" s="124"/>
      <c r="G10" s="124"/>
      <c r="H10" s="13" t="s">
        <v>3</v>
      </c>
      <c r="I10" s="148" t="s">
        <v>3</v>
      </c>
      <c r="J10" s="149"/>
      <c r="K10" s="149"/>
      <c r="L10" s="149"/>
      <c r="M10" s="149"/>
      <c r="N10" s="150"/>
    </row>
    <row r="11" spans="1:15" ht="26.25" customHeight="1">
      <c r="A11" s="124"/>
      <c r="B11" s="124"/>
      <c r="C11" s="124"/>
      <c r="D11" s="21" t="s">
        <v>70</v>
      </c>
      <c r="E11" s="61" t="s">
        <v>71</v>
      </c>
      <c r="F11" s="5" t="s">
        <v>72</v>
      </c>
      <c r="G11" s="61" t="s">
        <v>73</v>
      </c>
      <c r="H11" s="5">
        <v>2020</v>
      </c>
      <c r="I11" s="5" t="s">
        <v>4</v>
      </c>
      <c r="J11" s="5">
        <v>2021</v>
      </c>
      <c r="K11" s="5">
        <v>2022</v>
      </c>
      <c r="L11" s="5">
        <v>2023</v>
      </c>
      <c r="M11" s="5">
        <v>2024</v>
      </c>
      <c r="N11" s="5">
        <v>2025</v>
      </c>
    </row>
    <row r="12" spans="1:15" ht="24.75" customHeight="1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8</v>
      </c>
      <c r="J12" s="5">
        <v>9</v>
      </c>
      <c r="K12" s="5">
        <v>10</v>
      </c>
      <c r="L12" s="5">
        <v>11</v>
      </c>
      <c r="M12" s="5">
        <v>12</v>
      </c>
      <c r="N12" s="5">
        <v>13</v>
      </c>
    </row>
    <row r="13" spans="1:15" ht="15.75" customHeight="1">
      <c r="A13" s="124" t="s">
        <v>195</v>
      </c>
      <c r="B13" s="143" t="s">
        <v>149</v>
      </c>
      <c r="C13" s="5" t="s">
        <v>74</v>
      </c>
      <c r="D13" s="5" t="s">
        <v>75</v>
      </c>
      <c r="E13" s="5" t="s">
        <v>75</v>
      </c>
      <c r="F13" s="5" t="s">
        <v>75</v>
      </c>
      <c r="G13" s="5" t="s">
        <v>75</v>
      </c>
      <c r="H13" s="5">
        <f>H14+H16+H18</f>
        <v>379160</v>
      </c>
      <c r="I13" s="78">
        <f>J13+K13+L13+M13+N13</f>
        <v>1888656</v>
      </c>
      <c r="J13" s="78">
        <f>J14+J16+J18</f>
        <v>380176</v>
      </c>
      <c r="K13" s="78">
        <f>K14+K16+K18</f>
        <v>377120</v>
      </c>
      <c r="L13" s="78">
        <f>L14+L16+L18</f>
        <v>377120</v>
      </c>
      <c r="M13" s="78">
        <f>M14+M16+M18</f>
        <v>377120</v>
      </c>
      <c r="N13" s="91">
        <f>N14+N16+N18</f>
        <v>377120</v>
      </c>
      <c r="O13" s="7">
        <f ca="1">I13+'прил 3 (15-20)'!I15</f>
        <v>3760099</v>
      </c>
    </row>
    <row r="14" spans="1:15" ht="15" customHeight="1">
      <c r="A14" s="141"/>
      <c r="B14" s="143"/>
      <c r="C14" s="124" t="s">
        <v>228</v>
      </c>
      <c r="D14" s="124">
        <v>872</v>
      </c>
      <c r="E14" s="124" t="s">
        <v>75</v>
      </c>
      <c r="F14" s="124" t="s">
        <v>75</v>
      </c>
      <c r="G14" s="124" t="s">
        <v>75</v>
      </c>
      <c r="H14" s="124">
        <f>H20+H53+H72+H107+H120</f>
        <v>377120</v>
      </c>
      <c r="I14" s="119">
        <f>J14+K14+L14+M14+N14</f>
        <v>1885600</v>
      </c>
      <c r="J14" s="119">
        <f>J20+J53+J72+J107+J120</f>
        <v>377120</v>
      </c>
      <c r="K14" s="119">
        <f>K20+K53+K72+K107+K120</f>
        <v>377120</v>
      </c>
      <c r="L14" s="119">
        <f>L20+L53+L72+L107+L120</f>
        <v>377120</v>
      </c>
      <c r="M14" s="119">
        <f>M20+M53+M72+M107+M120</f>
        <v>377120</v>
      </c>
      <c r="N14" s="146">
        <f>N20+N53+N72+N107+N120</f>
        <v>377120</v>
      </c>
      <c r="O14" s="7">
        <f ca="1">I14+'прил 3 (15-20)'!I16</f>
        <v>3733663</v>
      </c>
    </row>
    <row r="15" spans="1:15" ht="63.75" customHeight="1">
      <c r="A15" s="141"/>
      <c r="B15" s="143"/>
      <c r="C15" s="124"/>
      <c r="D15" s="124"/>
      <c r="E15" s="124"/>
      <c r="F15" s="124"/>
      <c r="G15" s="124"/>
      <c r="H15" s="124"/>
      <c r="I15" s="119"/>
      <c r="J15" s="119"/>
      <c r="K15" s="119"/>
      <c r="L15" s="119"/>
      <c r="M15" s="119"/>
      <c r="N15" s="146"/>
      <c r="O15" s="7">
        <f ca="1">I15+'прил 3 (15-20)'!I17</f>
        <v>0</v>
      </c>
    </row>
    <row r="16" spans="1:15" ht="15" customHeight="1">
      <c r="A16" s="141"/>
      <c r="B16" s="143"/>
      <c r="C16" s="124" t="s">
        <v>221</v>
      </c>
      <c r="D16" s="124">
        <v>834</v>
      </c>
      <c r="E16" s="124" t="s">
        <v>75</v>
      </c>
      <c r="F16" s="124" t="s">
        <v>75</v>
      </c>
      <c r="G16" s="124" t="s">
        <v>75</v>
      </c>
      <c r="H16" s="124">
        <f>H22+H54+H73+H103+H109+H121</f>
        <v>2040</v>
      </c>
      <c r="I16" s="119">
        <f>J16+K16+L16+M16+N16</f>
        <v>3056</v>
      </c>
      <c r="J16" s="119">
        <f>J22+J54+J73+J103+J109+J121</f>
        <v>3056</v>
      </c>
      <c r="K16" s="119">
        <f>K22+K54+K73+K103+K109+K121</f>
        <v>0</v>
      </c>
      <c r="L16" s="119">
        <f>L22+L54+L73+L103+L109+L121</f>
        <v>0</v>
      </c>
      <c r="M16" s="119">
        <f>M22+M54+M73+M103+M109+M121</f>
        <v>0</v>
      </c>
      <c r="N16" s="146">
        <f>N22+N54+N73+N103+N109+N121</f>
        <v>0</v>
      </c>
      <c r="O16" s="7">
        <f ca="1">I16+'прил 3 (15-20)'!I18</f>
        <v>22636</v>
      </c>
    </row>
    <row r="17" spans="1:15" ht="21" customHeight="1">
      <c r="A17" s="141"/>
      <c r="B17" s="143"/>
      <c r="C17" s="124"/>
      <c r="D17" s="124"/>
      <c r="E17" s="124"/>
      <c r="F17" s="124"/>
      <c r="G17" s="124"/>
      <c r="H17" s="124"/>
      <c r="I17" s="119"/>
      <c r="J17" s="119"/>
      <c r="K17" s="119"/>
      <c r="L17" s="119"/>
      <c r="M17" s="119"/>
      <c r="N17" s="146"/>
      <c r="O17" s="7">
        <f ca="1">I17+'прил 3 (15-20)'!I19</f>
        <v>0</v>
      </c>
    </row>
    <row r="18" spans="1:15" ht="78.75" customHeight="1">
      <c r="A18" s="141"/>
      <c r="B18" s="152"/>
      <c r="C18" s="5" t="s">
        <v>168</v>
      </c>
      <c r="D18" s="5">
        <v>860</v>
      </c>
      <c r="E18" s="5" t="s">
        <v>75</v>
      </c>
      <c r="F18" s="5" t="s">
        <v>75</v>
      </c>
      <c r="G18" s="5" t="s">
        <v>75</v>
      </c>
      <c r="H18" s="5">
        <f>H89</f>
        <v>0</v>
      </c>
      <c r="I18" s="78">
        <f>J18+L18+K18+M18+N18</f>
        <v>0</v>
      </c>
      <c r="J18" s="78">
        <f>J89</f>
        <v>0</v>
      </c>
      <c r="K18" s="78">
        <f>K89</f>
        <v>0</v>
      </c>
      <c r="L18" s="78">
        <f>L89</f>
        <v>0</v>
      </c>
      <c r="M18" s="78">
        <f>M89</f>
        <v>0</v>
      </c>
      <c r="N18" s="91">
        <f>N89</f>
        <v>0</v>
      </c>
      <c r="O18" s="7">
        <f ca="1">I18+'прил 3 (15-20)'!I20</f>
        <v>3800</v>
      </c>
    </row>
    <row r="19" spans="1:15" ht="15.75" customHeight="1">
      <c r="A19" s="124" t="s">
        <v>135</v>
      </c>
      <c r="B19" s="143" t="s">
        <v>12</v>
      </c>
      <c r="C19" s="5" t="s">
        <v>76</v>
      </c>
      <c r="D19" s="5" t="s">
        <v>75</v>
      </c>
      <c r="E19" s="5" t="s">
        <v>75</v>
      </c>
      <c r="F19" s="5" t="s">
        <v>75</v>
      </c>
      <c r="G19" s="5" t="s">
        <v>75</v>
      </c>
      <c r="H19" s="5">
        <f>H20+H22</f>
        <v>56787</v>
      </c>
      <c r="I19" s="78">
        <f>J19+K19+L19+M19+N19</f>
        <v>286991</v>
      </c>
      <c r="J19" s="78">
        <f>J20+J22</f>
        <v>59843</v>
      </c>
      <c r="K19" s="78">
        <f>K20+K22</f>
        <v>56787</v>
      </c>
      <c r="L19" s="78">
        <f>L20+L22</f>
        <v>56787</v>
      </c>
      <c r="M19" s="78">
        <f>M20+M22</f>
        <v>56787</v>
      </c>
      <c r="N19" s="92">
        <f>N20+N22</f>
        <v>56787</v>
      </c>
      <c r="O19" s="7">
        <f ca="1">I19+'прил 3 (15-20)'!I21</f>
        <v>572985</v>
      </c>
    </row>
    <row r="20" spans="1:15" ht="19.5" customHeight="1">
      <c r="A20" s="124"/>
      <c r="B20" s="143"/>
      <c r="C20" s="124" t="s">
        <v>207</v>
      </c>
      <c r="D20" s="124">
        <v>872</v>
      </c>
      <c r="E20" s="124" t="s">
        <v>75</v>
      </c>
      <c r="F20" s="124" t="s">
        <v>75</v>
      </c>
      <c r="G20" s="124" t="s">
        <v>75</v>
      </c>
      <c r="H20" s="124">
        <f>H24+H38+H42+H48+H43</f>
        <v>56787</v>
      </c>
      <c r="I20" s="119">
        <f>J20+K20+L20+M20+N20</f>
        <v>283935</v>
      </c>
      <c r="J20" s="119">
        <f>J24+J38+J42+J48+J43</f>
        <v>56787</v>
      </c>
      <c r="K20" s="119">
        <f>K24+K38+K42+K48+K43</f>
        <v>56787</v>
      </c>
      <c r="L20" s="119">
        <f>L24+L38+L42+L48+L43</f>
        <v>56787</v>
      </c>
      <c r="M20" s="119">
        <f>M24+M38+M42+M48+M43</f>
        <v>56787</v>
      </c>
      <c r="N20" s="119">
        <f>N24+N38+N42+N48+N43</f>
        <v>56787</v>
      </c>
      <c r="O20" s="7">
        <f ca="1">I20+'прил 3 (15-20)'!I22</f>
        <v>567207</v>
      </c>
    </row>
    <row r="21" spans="1:15" ht="35.25" customHeight="1">
      <c r="A21" s="124"/>
      <c r="B21" s="143"/>
      <c r="C21" s="124"/>
      <c r="D21" s="124"/>
      <c r="E21" s="124"/>
      <c r="F21" s="124"/>
      <c r="G21" s="124"/>
      <c r="H21" s="124"/>
      <c r="I21" s="119"/>
      <c r="J21" s="119"/>
      <c r="K21" s="119"/>
      <c r="L21" s="119"/>
      <c r="M21" s="119"/>
      <c r="N21" s="119"/>
      <c r="O21" s="7">
        <f ca="1">I21+'прил 3 (15-20)'!I23</f>
        <v>0</v>
      </c>
    </row>
    <row r="22" spans="1:15" ht="18.75" customHeight="1">
      <c r="A22" s="124"/>
      <c r="B22" s="143"/>
      <c r="C22" s="124" t="s">
        <v>212</v>
      </c>
      <c r="D22" s="124">
        <v>834</v>
      </c>
      <c r="E22" s="124" t="s">
        <v>75</v>
      </c>
      <c r="F22" s="124" t="s">
        <v>75</v>
      </c>
      <c r="G22" s="124" t="s">
        <v>75</v>
      </c>
      <c r="H22" s="124">
        <f>H32+H34+H30+H31</f>
        <v>0</v>
      </c>
      <c r="I22" s="119">
        <f>J22+K22+L22+M22+N22</f>
        <v>3056</v>
      </c>
      <c r="J22" s="119">
        <f>J32+J34+J30+J31</f>
        <v>3056</v>
      </c>
      <c r="K22" s="119">
        <f>K32+K34+K30+K31</f>
        <v>0</v>
      </c>
      <c r="L22" s="119">
        <f>L32+L34+L30+L31</f>
        <v>0</v>
      </c>
      <c r="M22" s="119">
        <f>M32+M34+M30+M31</f>
        <v>0</v>
      </c>
      <c r="N22" s="145">
        <f>N32+N34+N30+N31</f>
        <v>0</v>
      </c>
      <c r="O22" s="7">
        <f ca="1">I22+'прил 3 (15-20)'!I24</f>
        <v>5778</v>
      </c>
    </row>
    <row r="23" spans="1:15" ht="15.75" customHeight="1">
      <c r="A23" s="131"/>
      <c r="B23" s="144"/>
      <c r="C23" s="131"/>
      <c r="D23" s="131"/>
      <c r="E23" s="131"/>
      <c r="F23" s="131"/>
      <c r="G23" s="131"/>
      <c r="H23" s="131"/>
      <c r="I23" s="127"/>
      <c r="J23" s="127"/>
      <c r="K23" s="127"/>
      <c r="L23" s="127"/>
      <c r="M23" s="127"/>
      <c r="N23" s="145"/>
      <c r="O23" s="7">
        <f ca="1">I23+'прил 3 (15-20)'!I25</f>
        <v>0</v>
      </c>
    </row>
    <row r="24" spans="1:15" ht="104.25" customHeight="1">
      <c r="A24" s="131" t="s">
        <v>230</v>
      </c>
      <c r="B24" s="131" t="s">
        <v>136</v>
      </c>
      <c r="C24" s="5" t="s">
        <v>229</v>
      </c>
      <c r="D24" s="5">
        <v>872</v>
      </c>
      <c r="E24" s="6" t="s">
        <v>113</v>
      </c>
      <c r="F24" s="5" t="s">
        <v>75</v>
      </c>
      <c r="G24" s="5" t="s">
        <v>75</v>
      </c>
      <c r="H24" s="5">
        <f>H25+H27+H28+H26</f>
        <v>56787</v>
      </c>
      <c r="I24" s="78">
        <f t="shared" ref="I24:I34" si="0">J24+K24+L24+M24+N24</f>
        <v>283935</v>
      </c>
      <c r="J24" s="78">
        <f>J25+J27+J28+J26</f>
        <v>56787</v>
      </c>
      <c r="K24" s="78">
        <f>K25+K27+K28+K26</f>
        <v>56787</v>
      </c>
      <c r="L24" s="78">
        <f>L25+L27+L28+L26</f>
        <v>56787</v>
      </c>
      <c r="M24" s="78">
        <f>M25+M27+M28+M26</f>
        <v>56787</v>
      </c>
      <c r="N24" s="78">
        <f>N25+N27+N28+N26</f>
        <v>56787</v>
      </c>
      <c r="O24" s="7">
        <f ca="1">I24+'прил 3 (15-20)'!I26</f>
        <v>566817</v>
      </c>
    </row>
    <row r="25" spans="1:15" ht="72.75" customHeight="1">
      <c r="A25" s="132"/>
      <c r="B25" s="132"/>
      <c r="C25" s="5" t="s">
        <v>79</v>
      </c>
      <c r="D25" s="5">
        <v>872</v>
      </c>
      <c r="E25" s="6" t="s">
        <v>113</v>
      </c>
      <c r="F25" s="14" t="s">
        <v>162</v>
      </c>
      <c r="G25" s="5">
        <v>100</v>
      </c>
      <c r="H25" s="5">
        <v>52284</v>
      </c>
      <c r="I25" s="78">
        <f t="shared" si="0"/>
        <v>261420</v>
      </c>
      <c r="J25" s="78">
        <v>52284</v>
      </c>
      <c r="K25" s="78">
        <v>52284</v>
      </c>
      <c r="L25" s="78">
        <v>52284</v>
      </c>
      <c r="M25" s="78">
        <v>52284</v>
      </c>
      <c r="N25" s="78">
        <v>52284</v>
      </c>
      <c r="O25" s="7">
        <f ca="1">I25+'прил 3 (15-20)'!I27</f>
        <v>513098</v>
      </c>
    </row>
    <row r="26" spans="1:15" ht="72.75" customHeight="1">
      <c r="A26" s="132"/>
      <c r="B26" s="132"/>
      <c r="C26" s="5" t="s">
        <v>79</v>
      </c>
      <c r="D26" s="5">
        <v>872</v>
      </c>
      <c r="E26" s="6" t="s">
        <v>113</v>
      </c>
      <c r="F26" s="15" t="s">
        <v>123</v>
      </c>
      <c r="G26" s="5">
        <v>100</v>
      </c>
      <c r="H26" s="8"/>
      <c r="I26" s="78">
        <f t="shared" si="0"/>
        <v>0</v>
      </c>
      <c r="J26" s="93"/>
      <c r="K26" s="93"/>
      <c r="L26" s="93"/>
      <c r="M26" s="93"/>
      <c r="N26" s="93"/>
      <c r="O26" s="7">
        <f ca="1">I26+'прил 3 (15-20)'!I28</f>
        <v>4793</v>
      </c>
    </row>
    <row r="27" spans="1:15" ht="71.25" customHeight="1">
      <c r="A27" s="132"/>
      <c r="B27" s="132"/>
      <c r="C27" s="5" t="s">
        <v>79</v>
      </c>
      <c r="D27" s="5">
        <v>872</v>
      </c>
      <c r="E27" s="6" t="s">
        <v>113</v>
      </c>
      <c r="F27" s="14" t="s">
        <v>162</v>
      </c>
      <c r="G27" s="5">
        <v>200</v>
      </c>
      <c r="H27" s="5">
        <v>3953</v>
      </c>
      <c r="I27" s="78">
        <f t="shared" si="0"/>
        <v>19765</v>
      </c>
      <c r="J27" s="78">
        <v>3953</v>
      </c>
      <c r="K27" s="78">
        <v>3953</v>
      </c>
      <c r="L27" s="78">
        <v>3953</v>
      </c>
      <c r="M27" s="78">
        <v>3953</v>
      </c>
      <c r="N27" s="78">
        <v>3953</v>
      </c>
      <c r="O27" s="7">
        <f ca="1">I27+'прил 3 (15-20)'!I29</f>
        <v>42701</v>
      </c>
    </row>
    <row r="28" spans="1:15" ht="73.5" customHeight="1">
      <c r="A28" s="142"/>
      <c r="B28" s="142"/>
      <c r="C28" s="5" t="s">
        <v>79</v>
      </c>
      <c r="D28" s="5">
        <v>872</v>
      </c>
      <c r="E28" s="6" t="s">
        <v>113</v>
      </c>
      <c r="F28" s="14" t="s">
        <v>162</v>
      </c>
      <c r="G28" s="5">
        <v>800</v>
      </c>
      <c r="H28" s="5">
        <v>550</v>
      </c>
      <c r="I28" s="78">
        <f t="shared" si="0"/>
        <v>2750</v>
      </c>
      <c r="J28" s="78">
        <v>550</v>
      </c>
      <c r="K28" s="78">
        <v>550</v>
      </c>
      <c r="L28" s="78">
        <v>550</v>
      </c>
      <c r="M28" s="78">
        <v>550</v>
      </c>
      <c r="N28" s="78">
        <v>550</v>
      </c>
      <c r="O28" s="7">
        <f ca="1">I28+'прил 3 (15-20)'!I30</f>
        <v>6225</v>
      </c>
    </row>
    <row r="29" spans="1:15" ht="81.75" customHeight="1">
      <c r="A29" s="124" t="s">
        <v>18</v>
      </c>
      <c r="B29" s="143" t="s">
        <v>19</v>
      </c>
      <c r="C29" s="5" t="s">
        <v>81</v>
      </c>
      <c r="D29" s="5" t="s">
        <v>75</v>
      </c>
      <c r="E29" s="6" t="s">
        <v>75</v>
      </c>
      <c r="F29" s="6" t="s">
        <v>75</v>
      </c>
      <c r="G29" s="5" t="s">
        <v>75</v>
      </c>
      <c r="H29" s="8">
        <f>H30+H32</f>
        <v>0</v>
      </c>
      <c r="I29" s="78">
        <f t="shared" si="0"/>
        <v>3056</v>
      </c>
      <c r="J29" s="93">
        <f>J30+J32+J31</f>
        <v>3056</v>
      </c>
      <c r="K29" s="78">
        <f>K30+K32</f>
        <v>0</v>
      </c>
      <c r="L29" s="78">
        <f>L30+L32</f>
        <v>0</v>
      </c>
      <c r="M29" s="78">
        <f>M30+M32</f>
        <v>0</v>
      </c>
      <c r="N29" s="78">
        <f>N30+N32</f>
        <v>0</v>
      </c>
      <c r="O29" s="7">
        <f ca="1">I29+'прил 3 (15-20)'!I31</f>
        <v>5353</v>
      </c>
    </row>
    <row r="30" spans="1:15" ht="81.75" customHeight="1">
      <c r="A30" s="124"/>
      <c r="B30" s="143"/>
      <c r="C30" s="5" t="s">
        <v>225</v>
      </c>
      <c r="D30" s="5">
        <v>834</v>
      </c>
      <c r="E30" s="6" t="s">
        <v>113</v>
      </c>
      <c r="F30" s="14" t="s">
        <v>144</v>
      </c>
      <c r="G30" s="5">
        <v>200</v>
      </c>
      <c r="H30" s="8"/>
      <c r="I30" s="78">
        <f t="shared" si="0"/>
        <v>0</v>
      </c>
      <c r="J30" s="93"/>
      <c r="K30" s="78"/>
      <c r="L30" s="78"/>
      <c r="M30" s="78"/>
      <c r="N30" s="78"/>
      <c r="O30" s="7">
        <f ca="1">I30+'прил 3 (15-20)'!I32</f>
        <v>0</v>
      </c>
    </row>
    <row r="31" spans="1:15" ht="76.5" customHeight="1">
      <c r="A31" s="124"/>
      <c r="B31" s="143"/>
      <c r="C31" s="5" t="s">
        <v>225</v>
      </c>
      <c r="D31" s="5">
        <v>834</v>
      </c>
      <c r="E31" s="6" t="s">
        <v>113</v>
      </c>
      <c r="F31" s="14" t="s">
        <v>132</v>
      </c>
      <c r="G31" s="5">
        <v>200</v>
      </c>
      <c r="H31" s="8"/>
      <c r="I31" s="78">
        <f t="shared" si="0"/>
        <v>3056</v>
      </c>
      <c r="J31" s="93">
        <v>3056</v>
      </c>
      <c r="K31" s="78"/>
      <c r="L31" s="78"/>
      <c r="M31" s="78"/>
      <c r="N31" s="78"/>
      <c r="O31" s="7">
        <f ca="1">I31+'прил 3 (15-20)'!I33</f>
        <v>3425</v>
      </c>
    </row>
    <row r="32" spans="1:15" ht="76.5" customHeight="1">
      <c r="A32" s="124"/>
      <c r="B32" s="143"/>
      <c r="C32" s="5" t="s">
        <v>226</v>
      </c>
      <c r="D32" s="5">
        <v>834</v>
      </c>
      <c r="E32" s="6" t="s">
        <v>113</v>
      </c>
      <c r="F32" s="14" t="s">
        <v>163</v>
      </c>
      <c r="G32" s="5">
        <v>200</v>
      </c>
      <c r="H32" s="8">
        <v>0</v>
      </c>
      <c r="I32" s="78">
        <f t="shared" si="0"/>
        <v>0</v>
      </c>
      <c r="J32" s="93">
        <v>0</v>
      </c>
      <c r="K32" s="78">
        <v>0</v>
      </c>
      <c r="L32" s="78">
        <v>0</v>
      </c>
      <c r="M32" s="78">
        <v>0</v>
      </c>
      <c r="N32" s="78">
        <v>0</v>
      </c>
      <c r="O32" s="7">
        <f ca="1">I32+'прил 3 (15-20)'!I34</f>
        <v>1928</v>
      </c>
    </row>
    <row r="33" spans="1:15" ht="15.75" hidden="1" customHeight="1">
      <c r="A33" s="131" t="s">
        <v>231</v>
      </c>
      <c r="B33" s="154" t="s">
        <v>194</v>
      </c>
      <c r="C33" s="5" t="s">
        <v>82</v>
      </c>
      <c r="D33" s="5" t="s">
        <v>75</v>
      </c>
      <c r="E33" s="5" t="s">
        <v>75</v>
      </c>
      <c r="F33" s="5" t="s">
        <v>75</v>
      </c>
      <c r="G33" s="5" t="s">
        <v>75</v>
      </c>
      <c r="H33" s="8">
        <f>H34+H38</f>
        <v>0</v>
      </c>
      <c r="I33" s="78">
        <f t="shared" si="0"/>
        <v>0</v>
      </c>
      <c r="J33" s="93">
        <f>J34+J38</f>
        <v>0</v>
      </c>
      <c r="K33" s="78">
        <f>K34+K38</f>
        <v>0</v>
      </c>
      <c r="L33" s="78">
        <f>L34+L38</f>
        <v>0</v>
      </c>
      <c r="M33" s="78">
        <f>M34+M38</f>
        <v>0</v>
      </c>
      <c r="N33" s="78">
        <f>N34+N38</f>
        <v>0</v>
      </c>
      <c r="O33" s="7">
        <f ca="1">I33+'прил 3 (15-20)'!I35</f>
        <v>744</v>
      </c>
    </row>
    <row r="34" spans="1:15" ht="15" hidden="1" customHeight="1">
      <c r="A34" s="132"/>
      <c r="B34" s="155"/>
      <c r="C34" s="124" t="s">
        <v>232</v>
      </c>
      <c r="D34" s="124" t="s">
        <v>75</v>
      </c>
      <c r="E34" s="124" t="s">
        <v>75</v>
      </c>
      <c r="F34" s="124" t="s">
        <v>75</v>
      </c>
      <c r="G34" s="124" t="s">
        <v>75</v>
      </c>
      <c r="H34" s="159">
        <f>H36+H37</f>
        <v>0</v>
      </c>
      <c r="I34" s="119">
        <f t="shared" si="0"/>
        <v>0</v>
      </c>
      <c r="J34" s="153">
        <f>J36+J37</f>
        <v>0</v>
      </c>
      <c r="K34" s="119">
        <f>K36+K37</f>
        <v>0</v>
      </c>
      <c r="L34" s="119">
        <f>L36+L37</f>
        <v>0</v>
      </c>
      <c r="M34" s="119">
        <f>M36+M37</f>
        <v>0</v>
      </c>
      <c r="N34" s="119">
        <f>N36+N37</f>
        <v>0</v>
      </c>
      <c r="O34" s="7">
        <f ca="1">I34+'прил 3 (15-20)'!I36</f>
        <v>425</v>
      </c>
    </row>
    <row r="35" spans="1:15" ht="15" hidden="1" customHeight="1">
      <c r="A35" s="132"/>
      <c r="B35" s="155"/>
      <c r="C35" s="124"/>
      <c r="D35" s="124"/>
      <c r="E35" s="124"/>
      <c r="F35" s="124"/>
      <c r="G35" s="124"/>
      <c r="H35" s="159"/>
      <c r="I35" s="119"/>
      <c r="J35" s="153"/>
      <c r="K35" s="119"/>
      <c r="L35" s="119"/>
      <c r="M35" s="119"/>
      <c r="N35" s="119"/>
      <c r="O35" s="7">
        <f ca="1">I35+'прил 3 (15-20)'!I37</f>
        <v>0</v>
      </c>
    </row>
    <row r="36" spans="1:15" ht="74.25" hidden="1" customHeight="1">
      <c r="A36" s="142"/>
      <c r="B36" s="156"/>
      <c r="C36" s="5" t="s">
        <v>225</v>
      </c>
      <c r="D36" s="5">
        <v>834</v>
      </c>
      <c r="E36" s="6" t="s">
        <v>113</v>
      </c>
      <c r="F36" s="14" t="s">
        <v>144</v>
      </c>
      <c r="G36" s="5">
        <v>200</v>
      </c>
      <c r="H36" s="8">
        <v>0</v>
      </c>
      <c r="I36" s="78">
        <f>J36+K36+L36+M36+N36</f>
        <v>0</v>
      </c>
      <c r="J36" s="93">
        <v>0</v>
      </c>
      <c r="K36" s="78">
        <v>0</v>
      </c>
      <c r="L36" s="78">
        <v>0</v>
      </c>
      <c r="M36" s="78">
        <v>0</v>
      </c>
      <c r="N36" s="78">
        <v>0</v>
      </c>
      <c r="O36" s="7">
        <f ca="1">I36+'прил 3 (15-20)'!I38</f>
        <v>320</v>
      </c>
    </row>
    <row r="37" spans="1:15" ht="75.75" hidden="1" customHeight="1">
      <c r="A37" s="65"/>
      <c r="B37" s="26"/>
      <c r="C37" s="44" t="s">
        <v>232</v>
      </c>
      <c r="D37" s="44">
        <v>834</v>
      </c>
      <c r="E37" s="56" t="s">
        <v>113</v>
      </c>
      <c r="F37" s="57" t="s">
        <v>143</v>
      </c>
      <c r="G37" s="44">
        <v>400</v>
      </c>
      <c r="H37" s="58">
        <v>0</v>
      </c>
      <c r="I37" s="87">
        <f>J37+K37+L37+M37+N37</f>
        <v>0</v>
      </c>
      <c r="J37" s="94">
        <v>0</v>
      </c>
      <c r="K37" s="87">
        <v>0</v>
      </c>
      <c r="L37" s="87">
        <v>0</v>
      </c>
      <c r="M37" s="87">
        <v>0</v>
      </c>
      <c r="N37" s="87">
        <v>0</v>
      </c>
      <c r="O37" s="7">
        <f ca="1">I37+'прил 3 (15-20)'!I39</f>
        <v>105</v>
      </c>
    </row>
    <row r="38" spans="1:15" ht="45" hidden="1" customHeight="1">
      <c r="A38" s="65"/>
      <c r="B38" s="26"/>
      <c r="C38" s="131" t="s">
        <v>207</v>
      </c>
      <c r="D38" s="124">
        <v>872</v>
      </c>
      <c r="E38" s="129" t="s">
        <v>113</v>
      </c>
      <c r="F38" s="158" t="s">
        <v>142</v>
      </c>
      <c r="G38" s="124">
        <v>400</v>
      </c>
      <c r="H38" s="159">
        <v>0</v>
      </c>
      <c r="I38" s="119">
        <f>J38+K38+L38+M38+N38</f>
        <v>0</v>
      </c>
      <c r="J38" s="153">
        <v>0</v>
      </c>
      <c r="K38" s="119">
        <v>0</v>
      </c>
      <c r="L38" s="119">
        <v>0</v>
      </c>
      <c r="M38" s="119">
        <v>0</v>
      </c>
      <c r="N38" s="119">
        <v>0</v>
      </c>
      <c r="O38" s="7">
        <f ca="1">I38+'прил 3 (15-20)'!I40</f>
        <v>319</v>
      </c>
    </row>
    <row r="39" spans="1:15" ht="13.5" hidden="1" customHeight="1">
      <c r="A39" s="65"/>
      <c r="B39" s="26"/>
      <c r="C39" s="132"/>
      <c r="D39" s="124"/>
      <c r="E39" s="129"/>
      <c r="F39" s="158"/>
      <c r="G39" s="124"/>
      <c r="H39" s="159"/>
      <c r="I39" s="160"/>
      <c r="J39" s="153"/>
      <c r="K39" s="119"/>
      <c r="L39" s="119"/>
      <c r="M39" s="119"/>
      <c r="N39" s="119"/>
      <c r="O39" s="7">
        <f ca="1">I39+'прил 3 (15-20)'!I41</f>
        <v>0</v>
      </c>
    </row>
    <row r="40" spans="1:15" ht="15" hidden="1" customHeight="1">
      <c r="A40" s="65"/>
      <c r="B40" s="26"/>
      <c r="C40" s="132"/>
      <c r="D40" s="124"/>
      <c r="E40" s="129"/>
      <c r="F40" s="158"/>
      <c r="G40" s="124"/>
      <c r="H40" s="159"/>
      <c r="I40" s="160"/>
      <c r="J40" s="153"/>
      <c r="K40" s="119"/>
      <c r="L40" s="119"/>
      <c r="M40" s="119"/>
      <c r="N40" s="119"/>
      <c r="O40" s="7" t="e">
        <f ca="1">I40+'прил 3 (15-20)'!#REF!</f>
        <v>#REF!</v>
      </c>
    </row>
    <row r="41" spans="1:15" ht="15.75" hidden="1" customHeight="1">
      <c r="A41" s="44"/>
      <c r="B41" s="55"/>
      <c r="C41" s="142"/>
      <c r="D41" s="124"/>
      <c r="E41" s="129"/>
      <c r="F41" s="158"/>
      <c r="G41" s="124"/>
      <c r="H41" s="159"/>
      <c r="I41" s="160"/>
      <c r="J41" s="153"/>
      <c r="K41" s="119"/>
      <c r="L41" s="119"/>
      <c r="M41" s="119"/>
      <c r="N41" s="119"/>
      <c r="O41" s="7">
        <f ca="1">I41+'прил 3 (15-20)'!I42</f>
        <v>0</v>
      </c>
    </row>
    <row r="42" spans="1:15" ht="260.25" hidden="1" customHeight="1">
      <c r="A42" s="5" t="s">
        <v>233</v>
      </c>
      <c r="B42" s="17" t="s">
        <v>87</v>
      </c>
      <c r="C42" s="5" t="s">
        <v>209</v>
      </c>
      <c r="D42" s="5">
        <v>872</v>
      </c>
      <c r="E42" s="5">
        <v>1003</v>
      </c>
      <c r="F42" s="14" t="s">
        <v>141</v>
      </c>
      <c r="G42" s="5">
        <v>300</v>
      </c>
      <c r="H42" s="8"/>
      <c r="I42" s="78">
        <f>J42+K42+L42+M42+N42</f>
        <v>0</v>
      </c>
      <c r="J42" s="93"/>
      <c r="K42" s="93"/>
      <c r="L42" s="93"/>
      <c r="M42" s="93"/>
      <c r="N42" s="93"/>
      <c r="O42" s="7">
        <f ca="1">I42+'прил 3 (15-20)'!I43</f>
        <v>46</v>
      </c>
    </row>
    <row r="43" spans="1:15" ht="86.25" hidden="1" customHeight="1">
      <c r="A43" s="5" t="s">
        <v>114</v>
      </c>
      <c r="B43" s="17" t="s">
        <v>139</v>
      </c>
      <c r="C43" s="5" t="s">
        <v>79</v>
      </c>
      <c r="D43" s="5">
        <v>872</v>
      </c>
      <c r="E43" s="6" t="s">
        <v>113</v>
      </c>
      <c r="F43" s="9" t="s">
        <v>140</v>
      </c>
      <c r="G43" s="5">
        <v>200</v>
      </c>
      <c r="H43" s="5"/>
      <c r="I43" s="78">
        <f>J43+K43+L43+M43+N43</f>
        <v>0</v>
      </c>
      <c r="J43" s="78"/>
      <c r="K43" s="78"/>
      <c r="L43" s="78"/>
      <c r="M43" s="78"/>
      <c r="N43" s="78"/>
      <c r="O43" s="7">
        <f ca="1">I43+'прил 3 (15-20)'!I44</f>
        <v>17</v>
      </c>
    </row>
    <row r="44" spans="1:15" ht="260.25" hidden="1" customHeight="1">
      <c r="A44" s="5"/>
      <c r="B44" s="5"/>
      <c r="C44" s="5"/>
      <c r="D44" s="5"/>
      <c r="E44" s="6"/>
      <c r="F44" s="18"/>
      <c r="G44" s="5"/>
      <c r="H44" s="8"/>
      <c r="I44" s="78"/>
      <c r="J44" s="93"/>
      <c r="K44" s="78"/>
      <c r="L44" s="78"/>
      <c r="M44" s="78"/>
      <c r="N44" s="78"/>
      <c r="O44" s="7" t="e">
        <f ca="1">I44+'прил 3 (15-20)'!#REF!</f>
        <v>#REF!</v>
      </c>
    </row>
    <row r="45" spans="1:15" ht="260.25" hidden="1" customHeight="1" thickBot="1">
      <c r="A45" s="5"/>
      <c r="B45" s="5"/>
      <c r="C45" s="5"/>
      <c r="D45" s="5"/>
      <c r="E45" s="6"/>
      <c r="F45" s="18"/>
      <c r="G45" s="5"/>
      <c r="H45" s="8"/>
      <c r="I45" s="78"/>
      <c r="J45" s="93"/>
      <c r="K45" s="78"/>
      <c r="L45" s="78"/>
      <c r="M45" s="78"/>
      <c r="N45" s="78"/>
      <c r="O45" s="7" t="e">
        <f ca="1">I45+'прил 3 (15-20)'!#REF!</f>
        <v>#REF!</v>
      </c>
    </row>
    <row r="46" spans="1:15" ht="107.25" hidden="1" customHeight="1">
      <c r="A46" s="5" t="s">
        <v>122</v>
      </c>
      <c r="B46" s="17" t="s">
        <v>264</v>
      </c>
      <c r="C46" s="5" t="s">
        <v>79</v>
      </c>
      <c r="D46" s="5">
        <v>872</v>
      </c>
      <c r="E46" s="6" t="s">
        <v>113</v>
      </c>
      <c r="F46" s="9" t="s">
        <v>165</v>
      </c>
      <c r="G46" s="5">
        <v>100</v>
      </c>
      <c r="H46" s="8"/>
      <c r="I46" s="78">
        <f>J46+K46+L46+M46+N46</f>
        <v>0</v>
      </c>
      <c r="J46" s="93"/>
      <c r="K46" s="78"/>
      <c r="L46" s="78"/>
      <c r="M46" s="78"/>
      <c r="N46" s="78"/>
      <c r="O46" s="7">
        <f ca="1">I46+'прил 3 (15-20)'!I45</f>
        <v>1</v>
      </c>
    </row>
    <row r="47" spans="1:15" ht="107.25" hidden="1" customHeight="1">
      <c r="A47" s="5" t="s">
        <v>130</v>
      </c>
      <c r="B47" s="17" t="s">
        <v>138</v>
      </c>
      <c r="C47" s="5" t="s">
        <v>79</v>
      </c>
      <c r="D47" s="5">
        <v>872</v>
      </c>
      <c r="E47" s="6" t="s">
        <v>113</v>
      </c>
      <c r="F47" s="9" t="s">
        <v>166</v>
      </c>
      <c r="G47" s="5">
        <v>200</v>
      </c>
      <c r="H47" s="8"/>
      <c r="I47" s="78">
        <f>J47+K47+L47+M47+N47</f>
        <v>0</v>
      </c>
      <c r="J47" s="93"/>
      <c r="K47" s="78"/>
      <c r="L47" s="78"/>
      <c r="M47" s="78"/>
      <c r="N47" s="78"/>
      <c r="O47" s="7">
        <f ca="1">I47+'прил 3 (15-20)'!I46</f>
        <v>7</v>
      </c>
    </row>
    <row r="48" spans="1:15" ht="75.75" hidden="1" customHeight="1">
      <c r="A48" s="124" t="s">
        <v>25</v>
      </c>
      <c r="B48" s="157" t="s">
        <v>26</v>
      </c>
      <c r="C48" s="131" t="s">
        <v>85</v>
      </c>
      <c r="D48" s="124">
        <v>872</v>
      </c>
      <c r="E48" s="129" t="s">
        <v>113</v>
      </c>
      <c r="F48" s="158" t="s">
        <v>162</v>
      </c>
      <c r="G48" s="124">
        <v>200</v>
      </c>
      <c r="H48" s="159"/>
      <c r="I48" s="119">
        <f>J48+K48+L48+M48+N48</f>
        <v>0</v>
      </c>
      <c r="J48" s="153"/>
      <c r="K48" s="153"/>
      <c r="L48" s="153"/>
      <c r="M48" s="153"/>
      <c r="N48" s="153"/>
      <c r="O48" s="7">
        <f ca="1">I48+'прил 3 (15-20)'!I47</f>
        <v>0</v>
      </c>
    </row>
    <row r="49" spans="1:15" ht="30" hidden="1" customHeight="1">
      <c r="A49" s="124"/>
      <c r="B49" s="157"/>
      <c r="C49" s="132"/>
      <c r="D49" s="124"/>
      <c r="E49" s="129"/>
      <c r="F49" s="158"/>
      <c r="G49" s="124"/>
      <c r="H49" s="159"/>
      <c r="I49" s="160"/>
      <c r="J49" s="153"/>
      <c r="K49" s="153"/>
      <c r="L49" s="153"/>
      <c r="M49" s="153"/>
      <c r="N49" s="153"/>
      <c r="O49" s="7">
        <f ca="1">I49+'прил 3 (15-20)'!I48</f>
        <v>0</v>
      </c>
    </row>
    <row r="50" spans="1:15" ht="83.25" hidden="1" customHeight="1">
      <c r="A50" s="124"/>
      <c r="B50" s="157"/>
      <c r="C50" s="142"/>
      <c r="D50" s="124"/>
      <c r="E50" s="129"/>
      <c r="F50" s="158"/>
      <c r="G50" s="124"/>
      <c r="H50" s="159"/>
      <c r="I50" s="160"/>
      <c r="J50" s="153"/>
      <c r="K50" s="153"/>
      <c r="L50" s="153"/>
      <c r="M50" s="153"/>
      <c r="N50" s="153"/>
      <c r="O50" s="7">
        <f ca="1">I50+'прил 3 (15-20)'!I49</f>
        <v>0</v>
      </c>
    </row>
    <row r="51" spans="1:15" ht="31.5" customHeight="1">
      <c r="A51" s="124" t="s">
        <v>150</v>
      </c>
      <c r="B51" s="157" t="s">
        <v>28</v>
      </c>
      <c r="C51" s="124" t="s">
        <v>88</v>
      </c>
      <c r="D51" s="124" t="s">
        <v>75</v>
      </c>
      <c r="E51" s="124" t="s">
        <v>75</v>
      </c>
      <c r="F51" s="124" t="s">
        <v>75</v>
      </c>
      <c r="G51" s="124" t="s">
        <v>75</v>
      </c>
      <c r="H51" s="124">
        <f>H53+H54</f>
        <v>39533</v>
      </c>
      <c r="I51" s="119">
        <f>J51+K51+L51+M51+N51</f>
        <v>197665</v>
      </c>
      <c r="J51" s="119">
        <f>J53+J54</f>
        <v>39533</v>
      </c>
      <c r="K51" s="119">
        <f>K53+K54</f>
        <v>39533</v>
      </c>
      <c r="L51" s="119">
        <f>L53+L54</f>
        <v>39533</v>
      </c>
      <c r="M51" s="119">
        <f>M53+M54</f>
        <v>39533</v>
      </c>
      <c r="N51" s="119">
        <f>N53+N54</f>
        <v>39533</v>
      </c>
      <c r="O51" s="7">
        <f ca="1">I51+'прил 3 (15-20)'!I50</f>
        <v>402870</v>
      </c>
    </row>
    <row r="52" spans="1:15" ht="13.5" customHeight="1">
      <c r="A52" s="124"/>
      <c r="B52" s="157"/>
      <c r="C52" s="124"/>
      <c r="D52" s="124"/>
      <c r="E52" s="124"/>
      <c r="F52" s="124"/>
      <c r="G52" s="124"/>
      <c r="H52" s="124"/>
      <c r="I52" s="119"/>
      <c r="J52" s="119"/>
      <c r="K52" s="119"/>
      <c r="L52" s="119"/>
      <c r="M52" s="119"/>
      <c r="N52" s="119"/>
      <c r="O52" s="7">
        <f ca="1">I52+'прил 3 (15-20)'!I51</f>
        <v>0</v>
      </c>
    </row>
    <row r="53" spans="1:15" ht="30">
      <c r="A53" s="124"/>
      <c r="B53" s="157"/>
      <c r="C53" s="5" t="s">
        <v>208</v>
      </c>
      <c r="D53" s="5">
        <v>872</v>
      </c>
      <c r="E53" s="5" t="s">
        <v>75</v>
      </c>
      <c r="F53" s="5" t="s">
        <v>75</v>
      </c>
      <c r="G53" s="5" t="s">
        <v>75</v>
      </c>
      <c r="H53" s="5">
        <f>H55+H62+H65</f>
        <v>39533</v>
      </c>
      <c r="I53" s="78">
        <f t="shared" ref="I53:I62" si="1">J53+K53+L53+M53+N53</f>
        <v>197665</v>
      </c>
      <c r="J53" s="78">
        <f>J55+J62+J65</f>
        <v>39533</v>
      </c>
      <c r="K53" s="78">
        <f>K55+K62+K65</f>
        <v>39533</v>
      </c>
      <c r="L53" s="78">
        <f>L55+L62+L65</f>
        <v>39533</v>
      </c>
      <c r="M53" s="78">
        <f>M55+M62+M65</f>
        <v>39533</v>
      </c>
      <c r="N53" s="78">
        <f>N55+N62+N65</f>
        <v>39533</v>
      </c>
      <c r="O53" s="7">
        <f ca="1">I53+'прил 3 (15-20)'!I52</f>
        <v>402510</v>
      </c>
    </row>
    <row r="54" spans="1:15" ht="30">
      <c r="A54" s="124"/>
      <c r="B54" s="157"/>
      <c r="C54" s="5" t="s">
        <v>212</v>
      </c>
      <c r="D54" s="5">
        <v>834</v>
      </c>
      <c r="E54" s="5" t="s">
        <v>75</v>
      </c>
      <c r="F54" s="5" t="s">
        <v>75</v>
      </c>
      <c r="G54" s="5" t="s">
        <v>75</v>
      </c>
      <c r="H54" s="5">
        <f>H69</f>
        <v>0</v>
      </c>
      <c r="I54" s="78">
        <f t="shared" si="1"/>
        <v>0</v>
      </c>
      <c r="J54" s="78">
        <f>J69</f>
        <v>0</v>
      </c>
      <c r="K54" s="78">
        <f>K69</f>
        <v>0</v>
      </c>
      <c r="L54" s="78">
        <f>L69</f>
        <v>0</v>
      </c>
      <c r="M54" s="78">
        <f>M69</f>
        <v>0</v>
      </c>
      <c r="N54" s="78">
        <f>N69</f>
        <v>0</v>
      </c>
      <c r="O54" s="7">
        <f ca="1">I54+'прил 3 (15-20)'!I53</f>
        <v>360</v>
      </c>
    </row>
    <row r="55" spans="1:15" ht="78" customHeight="1">
      <c r="A55" s="131" t="s">
        <v>234</v>
      </c>
      <c r="B55" s="124" t="s">
        <v>151</v>
      </c>
      <c r="C55" s="5" t="s">
        <v>209</v>
      </c>
      <c r="D55" s="5">
        <v>872</v>
      </c>
      <c r="E55" s="6" t="s">
        <v>113</v>
      </c>
      <c r="F55" s="14" t="s">
        <v>167</v>
      </c>
      <c r="G55" s="5" t="s">
        <v>75</v>
      </c>
      <c r="H55" s="5">
        <f>H56+H58+H59+H61+H57+H60</f>
        <v>39533</v>
      </c>
      <c r="I55" s="78">
        <f t="shared" si="1"/>
        <v>197665</v>
      </c>
      <c r="J55" s="78">
        <f>J56+J58+J59+J61+J57+J60</f>
        <v>39533</v>
      </c>
      <c r="K55" s="78">
        <f>K56+K58+K59+K61+K57+K60</f>
        <v>39533</v>
      </c>
      <c r="L55" s="78">
        <f>L56+L58+L59+L61+L57+L60</f>
        <v>39533</v>
      </c>
      <c r="M55" s="78">
        <f>M56+M58+M59+M61+M57+M60</f>
        <v>39533</v>
      </c>
      <c r="N55" s="78">
        <f>N56+N58+N59+N61+N57+N60</f>
        <v>39533</v>
      </c>
      <c r="O55" s="7">
        <f ca="1">I55+'прил 3 (15-20)'!I54</f>
        <v>402499</v>
      </c>
    </row>
    <row r="56" spans="1:15" ht="70.5" customHeight="1">
      <c r="A56" s="132"/>
      <c r="B56" s="124"/>
      <c r="C56" s="5" t="s">
        <v>77</v>
      </c>
      <c r="D56" s="5">
        <v>872</v>
      </c>
      <c r="E56" s="6" t="s">
        <v>113</v>
      </c>
      <c r="F56" s="14" t="s">
        <v>167</v>
      </c>
      <c r="G56" s="5">
        <v>100</v>
      </c>
      <c r="H56" s="5">
        <v>21777</v>
      </c>
      <c r="I56" s="78">
        <f t="shared" si="1"/>
        <v>108885</v>
      </c>
      <c r="J56" s="78">
        <v>21777</v>
      </c>
      <c r="K56" s="78">
        <v>21777</v>
      </c>
      <c r="L56" s="78">
        <v>21777</v>
      </c>
      <c r="M56" s="78">
        <v>21777</v>
      </c>
      <c r="N56" s="78">
        <v>21777</v>
      </c>
      <c r="O56" s="7">
        <f ca="1">I56+'прил 3 (15-20)'!I55</f>
        <v>209781</v>
      </c>
    </row>
    <row r="57" spans="1:15" ht="80.25" customHeight="1">
      <c r="A57" s="132"/>
      <c r="B57" s="124"/>
      <c r="C57" s="5" t="s">
        <v>77</v>
      </c>
      <c r="D57" s="5">
        <v>872</v>
      </c>
      <c r="E57" s="6" t="s">
        <v>113</v>
      </c>
      <c r="F57" s="14" t="s">
        <v>121</v>
      </c>
      <c r="G57" s="5">
        <v>100</v>
      </c>
      <c r="H57" s="8"/>
      <c r="I57" s="78">
        <f t="shared" si="1"/>
        <v>0</v>
      </c>
      <c r="J57" s="93"/>
      <c r="K57" s="93"/>
      <c r="L57" s="93"/>
      <c r="M57" s="93"/>
      <c r="N57" s="93"/>
      <c r="O57" s="7">
        <f ca="1">I57+'прил 3 (15-20)'!I56</f>
        <v>1888</v>
      </c>
    </row>
    <row r="58" spans="1:15" ht="66" customHeight="1">
      <c r="A58" s="132"/>
      <c r="B58" s="124"/>
      <c r="C58" s="5" t="s">
        <v>77</v>
      </c>
      <c r="D58" s="5">
        <v>872</v>
      </c>
      <c r="E58" s="6" t="s">
        <v>113</v>
      </c>
      <c r="F58" s="14" t="s">
        <v>167</v>
      </c>
      <c r="G58" s="5">
        <v>200</v>
      </c>
      <c r="H58" s="5">
        <v>2428</v>
      </c>
      <c r="I58" s="78">
        <f t="shared" si="1"/>
        <v>12140</v>
      </c>
      <c r="J58" s="78">
        <v>2428</v>
      </c>
      <c r="K58" s="78">
        <v>2428</v>
      </c>
      <c r="L58" s="78">
        <v>2428</v>
      </c>
      <c r="M58" s="78">
        <v>2428</v>
      </c>
      <c r="N58" s="78">
        <v>2428</v>
      </c>
      <c r="O58" s="7">
        <f ca="1">I58+'прил 3 (15-20)'!I57</f>
        <v>24457</v>
      </c>
    </row>
    <row r="59" spans="1:15" ht="65.25" customHeight="1">
      <c r="A59" s="132"/>
      <c r="B59" s="124"/>
      <c r="C59" s="5" t="s">
        <v>77</v>
      </c>
      <c r="D59" s="5">
        <v>872</v>
      </c>
      <c r="E59" s="6" t="s">
        <v>113</v>
      </c>
      <c r="F59" s="14" t="s">
        <v>167</v>
      </c>
      <c r="G59" s="5">
        <v>600</v>
      </c>
      <c r="H59" s="5">
        <v>15177</v>
      </c>
      <c r="I59" s="78">
        <f t="shared" si="1"/>
        <v>75885</v>
      </c>
      <c r="J59" s="78">
        <v>15177</v>
      </c>
      <c r="K59" s="78">
        <v>15177</v>
      </c>
      <c r="L59" s="78">
        <v>15177</v>
      </c>
      <c r="M59" s="78">
        <v>15177</v>
      </c>
      <c r="N59" s="78">
        <v>15177</v>
      </c>
      <c r="O59" s="7">
        <f ca="1">I59+'прил 3 (15-20)'!I58</f>
        <v>161215</v>
      </c>
    </row>
    <row r="60" spans="1:15" ht="80.25" customHeight="1">
      <c r="A60" s="132"/>
      <c r="B60" s="124"/>
      <c r="C60" s="5" t="s">
        <v>77</v>
      </c>
      <c r="D60" s="5">
        <v>872</v>
      </c>
      <c r="E60" s="6" t="s">
        <v>113</v>
      </c>
      <c r="F60" s="14" t="s">
        <v>121</v>
      </c>
      <c r="G60" s="5">
        <v>600</v>
      </c>
      <c r="H60" s="8"/>
      <c r="I60" s="78">
        <f t="shared" si="1"/>
        <v>0</v>
      </c>
      <c r="J60" s="93"/>
      <c r="K60" s="78"/>
      <c r="L60" s="78"/>
      <c r="M60" s="78"/>
      <c r="N60" s="78"/>
      <c r="O60" s="7">
        <f ca="1">I60+'прил 3 (15-20)'!I59</f>
        <v>3365</v>
      </c>
    </row>
    <row r="61" spans="1:15" ht="70.5" customHeight="1">
      <c r="A61" s="142"/>
      <c r="B61" s="124"/>
      <c r="C61" s="5" t="s">
        <v>77</v>
      </c>
      <c r="D61" s="5">
        <v>872</v>
      </c>
      <c r="E61" s="6" t="s">
        <v>113</v>
      </c>
      <c r="F61" s="14" t="s">
        <v>167</v>
      </c>
      <c r="G61" s="5">
        <v>800</v>
      </c>
      <c r="H61" s="5">
        <v>151</v>
      </c>
      <c r="I61" s="78">
        <f t="shared" si="1"/>
        <v>755</v>
      </c>
      <c r="J61" s="78">
        <v>151</v>
      </c>
      <c r="K61" s="78">
        <v>151</v>
      </c>
      <c r="L61" s="78">
        <v>151</v>
      </c>
      <c r="M61" s="78">
        <v>151</v>
      </c>
      <c r="N61" s="78">
        <v>151</v>
      </c>
      <c r="O61" s="7">
        <f ca="1">I61+'прил 3 (15-20)'!I60</f>
        <v>1793</v>
      </c>
    </row>
    <row r="62" spans="1:15" ht="131.25" hidden="1" customHeight="1">
      <c r="A62" s="64" t="s">
        <v>78</v>
      </c>
      <c r="B62" s="166" t="s">
        <v>90</v>
      </c>
      <c r="C62" s="163" t="s">
        <v>89</v>
      </c>
      <c r="D62" s="163">
        <v>872</v>
      </c>
      <c r="E62" s="162">
        <v>1003</v>
      </c>
      <c r="F62" s="167" t="s">
        <v>174</v>
      </c>
      <c r="G62" s="163">
        <v>300</v>
      </c>
      <c r="H62" s="177"/>
      <c r="I62" s="176">
        <f t="shared" si="1"/>
        <v>0</v>
      </c>
      <c r="J62" s="175"/>
      <c r="K62" s="175"/>
      <c r="L62" s="175"/>
      <c r="M62" s="175"/>
      <c r="N62" s="175"/>
      <c r="O62" s="7">
        <f ca="1">I62+'прил 3 (15-20)'!I61</f>
        <v>8</v>
      </c>
    </row>
    <row r="63" spans="1:15" ht="21" hidden="1" customHeight="1" thickBot="1">
      <c r="A63" s="64" t="s">
        <v>197</v>
      </c>
      <c r="B63" s="166"/>
      <c r="C63" s="163"/>
      <c r="D63" s="163"/>
      <c r="E63" s="162"/>
      <c r="F63" s="167"/>
      <c r="G63" s="163"/>
      <c r="H63" s="177"/>
      <c r="I63" s="176"/>
      <c r="J63" s="175"/>
      <c r="K63" s="175"/>
      <c r="L63" s="175"/>
      <c r="M63" s="175"/>
      <c r="N63" s="175"/>
      <c r="O63" s="7">
        <f ca="1">I63+'прил 3 (15-20)'!I62</f>
        <v>0</v>
      </c>
    </row>
    <row r="64" spans="1:15" ht="70.5" hidden="1" customHeight="1">
      <c r="A64" s="5" t="s">
        <v>128</v>
      </c>
      <c r="B64" s="17" t="s">
        <v>173</v>
      </c>
      <c r="C64" s="5" t="s">
        <v>209</v>
      </c>
      <c r="D64" s="5">
        <v>872</v>
      </c>
      <c r="E64" s="6" t="s">
        <v>113</v>
      </c>
      <c r="F64" s="14" t="s">
        <v>129</v>
      </c>
      <c r="G64" s="5">
        <v>100</v>
      </c>
      <c r="H64" s="8"/>
      <c r="I64" s="78">
        <f>J64+K64+L64+M64+N64</f>
        <v>0</v>
      </c>
      <c r="J64" s="93"/>
      <c r="K64" s="93"/>
      <c r="L64" s="93"/>
      <c r="M64" s="93"/>
      <c r="N64" s="93"/>
      <c r="O64" s="7">
        <f ca="1">I64+'прил 3 (15-20)'!I63</f>
        <v>3</v>
      </c>
    </row>
    <row r="65" spans="1:15" ht="90" hidden="1" customHeight="1">
      <c r="A65" s="124" t="s">
        <v>32</v>
      </c>
      <c r="B65" s="154" t="s">
        <v>171</v>
      </c>
      <c r="C65" s="124" t="s">
        <v>209</v>
      </c>
      <c r="D65" s="124">
        <v>872</v>
      </c>
      <c r="E65" s="129" t="s">
        <v>113</v>
      </c>
      <c r="F65" s="126" t="s">
        <v>167</v>
      </c>
      <c r="G65" s="124">
        <v>200</v>
      </c>
      <c r="H65" s="159"/>
      <c r="I65" s="119">
        <f>J65+K65+L65+M65+N65</f>
        <v>0</v>
      </c>
      <c r="J65" s="153"/>
      <c r="K65" s="153"/>
      <c r="L65" s="153"/>
      <c r="M65" s="153"/>
      <c r="N65" s="153"/>
      <c r="O65" s="7">
        <f ca="1">I65+'прил 3 (15-20)'!I64</f>
        <v>0</v>
      </c>
    </row>
    <row r="66" spans="1:15" ht="13.5" hidden="1" customHeight="1">
      <c r="A66" s="124"/>
      <c r="B66" s="156"/>
      <c r="C66" s="124"/>
      <c r="D66" s="124"/>
      <c r="E66" s="129"/>
      <c r="F66" s="161"/>
      <c r="G66" s="124"/>
      <c r="H66" s="159"/>
      <c r="I66" s="119"/>
      <c r="J66" s="153"/>
      <c r="K66" s="153"/>
      <c r="L66" s="153"/>
      <c r="M66" s="153"/>
      <c r="N66" s="153"/>
      <c r="O66" s="7">
        <f ca="1">I66+'прил 3 (15-20)'!I65</f>
        <v>0</v>
      </c>
    </row>
    <row r="67" spans="1:15" ht="81" hidden="1" customHeight="1">
      <c r="A67" s="124" t="s">
        <v>35</v>
      </c>
      <c r="B67" s="157" t="s">
        <v>211</v>
      </c>
      <c r="C67" s="124" t="s">
        <v>235</v>
      </c>
      <c r="D67" s="124">
        <v>834</v>
      </c>
      <c r="E67" s="129" t="s">
        <v>113</v>
      </c>
      <c r="F67" s="126" t="s">
        <v>172</v>
      </c>
      <c r="G67" s="124">
        <v>200</v>
      </c>
      <c r="H67" s="159"/>
      <c r="I67" s="119">
        <f>J67+K67+L67+M67+N67</f>
        <v>0</v>
      </c>
      <c r="J67" s="153"/>
      <c r="K67" s="153"/>
      <c r="L67" s="153"/>
      <c r="M67" s="153"/>
      <c r="N67" s="153"/>
      <c r="O67" s="7">
        <f ca="1">I67+'прил 3 (15-20)'!I66</f>
        <v>300</v>
      </c>
    </row>
    <row r="68" spans="1:15" ht="54" hidden="1" customHeight="1" thickBot="1">
      <c r="A68" s="165"/>
      <c r="B68" s="164"/>
      <c r="C68" s="141"/>
      <c r="D68" s="124"/>
      <c r="E68" s="129"/>
      <c r="F68" s="126"/>
      <c r="G68" s="124"/>
      <c r="H68" s="159"/>
      <c r="I68" s="119"/>
      <c r="J68" s="153"/>
      <c r="K68" s="153"/>
      <c r="L68" s="153"/>
      <c r="M68" s="153"/>
      <c r="N68" s="153"/>
      <c r="O68" s="7">
        <f ca="1">I68+'прил 3 (15-20)'!I67</f>
        <v>0</v>
      </c>
    </row>
    <row r="69" spans="1:15" ht="74.25" hidden="1" customHeight="1">
      <c r="A69" s="165"/>
      <c r="B69" s="164"/>
      <c r="C69" s="141"/>
      <c r="D69" s="124">
        <v>834</v>
      </c>
      <c r="E69" s="129" t="s">
        <v>113</v>
      </c>
      <c r="F69" s="158" t="s">
        <v>170</v>
      </c>
      <c r="G69" s="124">
        <v>400</v>
      </c>
      <c r="H69" s="159">
        <v>0</v>
      </c>
      <c r="I69" s="119">
        <f>J69+K69+L69+M69+N69</f>
        <v>0</v>
      </c>
      <c r="J69" s="153">
        <v>0</v>
      </c>
      <c r="K69" s="119">
        <v>0</v>
      </c>
      <c r="L69" s="119">
        <v>0</v>
      </c>
      <c r="M69" s="119">
        <v>0</v>
      </c>
      <c r="N69" s="119">
        <v>0</v>
      </c>
      <c r="O69" s="7">
        <f ca="1">I69+'прил 3 (15-20)'!I68</f>
        <v>60</v>
      </c>
    </row>
    <row r="70" spans="1:15" ht="13.5" hidden="1" customHeight="1">
      <c r="A70" s="165"/>
      <c r="B70" s="164"/>
      <c r="C70" s="141"/>
      <c r="D70" s="124"/>
      <c r="E70" s="129"/>
      <c r="F70" s="158"/>
      <c r="G70" s="124"/>
      <c r="H70" s="159"/>
      <c r="I70" s="119"/>
      <c r="J70" s="153"/>
      <c r="K70" s="119"/>
      <c r="L70" s="119"/>
      <c r="M70" s="119"/>
      <c r="N70" s="119"/>
      <c r="O70" s="7">
        <f ca="1">I70+'прил 3 (15-20)'!I69</f>
        <v>0</v>
      </c>
    </row>
    <row r="71" spans="1:15" ht="15.75" customHeight="1">
      <c r="A71" s="124" t="s">
        <v>152</v>
      </c>
      <c r="B71" s="157" t="s">
        <v>41</v>
      </c>
      <c r="C71" s="5" t="s">
        <v>88</v>
      </c>
      <c r="D71" s="5" t="s">
        <v>75</v>
      </c>
      <c r="E71" s="5" t="s">
        <v>75</v>
      </c>
      <c r="F71" s="5" t="s">
        <v>75</v>
      </c>
      <c r="G71" s="5" t="s">
        <v>75</v>
      </c>
      <c r="H71" s="5">
        <f>H72+H73+H74</f>
        <v>184782</v>
      </c>
      <c r="I71" s="78">
        <f t="shared" ref="I71:I81" si="2">J71+K71+L71+M71+N71</f>
        <v>913710</v>
      </c>
      <c r="J71" s="78">
        <f>J72+J73+J74</f>
        <v>182742</v>
      </c>
      <c r="K71" s="78">
        <f>K72+K73+K74</f>
        <v>182742</v>
      </c>
      <c r="L71" s="78">
        <f>L72+L73+L74</f>
        <v>182742</v>
      </c>
      <c r="M71" s="78">
        <f>M72+M73+M74</f>
        <v>182742</v>
      </c>
      <c r="N71" s="78">
        <f>N72+N73+N74</f>
        <v>182742</v>
      </c>
      <c r="O71" s="7">
        <f ca="1">I71+'прил 3 (15-20)'!I70</f>
        <v>1814158</v>
      </c>
    </row>
    <row r="72" spans="1:15" ht="30">
      <c r="A72" s="124"/>
      <c r="B72" s="157"/>
      <c r="C72" s="5" t="s">
        <v>207</v>
      </c>
      <c r="D72" s="5">
        <v>872</v>
      </c>
      <c r="E72" s="5" t="s">
        <v>75</v>
      </c>
      <c r="F72" s="5" t="s">
        <v>75</v>
      </c>
      <c r="G72" s="5" t="s">
        <v>75</v>
      </c>
      <c r="H72" s="5">
        <f>H75+H92+H95+H100+H90</f>
        <v>182742</v>
      </c>
      <c r="I72" s="78">
        <f t="shared" si="2"/>
        <v>913710</v>
      </c>
      <c r="J72" s="78">
        <f>J75+J92+J95+J100+J90</f>
        <v>182742</v>
      </c>
      <c r="K72" s="78">
        <f>K75+K92+K95+K100+K90</f>
        <v>182742</v>
      </c>
      <c r="L72" s="78">
        <f>L75+L92+L95+L100+L90</f>
        <v>182742</v>
      </c>
      <c r="M72" s="78">
        <f>M75+M92+M95+M100+M90</f>
        <v>182742</v>
      </c>
      <c r="N72" s="78">
        <f>N75+N92+N95+N100+N90</f>
        <v>182742</v>
      </c>
      <c r="O72" s="7">
        <f ca="1">I72+'прил 3 (15-20)'!I71</f>
        <v>1797164</v>
      </c>
    </row>
    <row r="73" spans="1:15" ht="30">
      <c r="A73" s="124"/>
      <c r="B73" s="157"/>
      <c r="C73" s="5" t="s">
        <v>212</v>
      </c>
      <c r="D73" s="5">
        <v>834</v>
      </c>
      <c r="E73" s="5" t="s">
        <v>75</v>
      </c>
      <c r="F73" s="5" t="s">
        <v>75</v>
      </c>
      <c r="G73" s="5" t="s">
        <v>75</v>
      </c>
      <c r="H73" s="5">
        <f>H93+H85</f>
        <v>2040</v>
      </c>
      <c r="I73" s="78">
        <f t="shared" si="2"/>
        <v>0</v>
      </c>
      <c r="J73" s="78">
        <f>J93+J85</f>
        <v>0</v>
      </c>
      <c r="K73" s="78">
        <f>K93+K85</f>
        <v>0</v>
      </c>
      <c r="L73" s="78">
        <f>L93+L85</f>
        <v>0</v>
      </c>
      <c r="M73" s="78">
        <f>M93+M85</f>
        <v>0</v>
      </c>
      <c r="N73" s="78">
        <f>N93+N85</f>
        <v>0</v>
      </c>
      <c r="O73" s="7">
        <f ca="1">I73+'прил 3 (15-20)'!I72</f>
        <v>13194</v>
      </c>
    </row>
    <row r="74" spans="1:15" ht="15">
      <c r="A74" s="141"/>
      <c r="B74" s="164"/>
      <c r="C74" s="5" t="s">
        <v>213</v>
      </c>
      <c r="D74" s="5"/>
      <c r="E74" s="5"/>
      <c r="F74" s="5"/>
      <c r="G74" s="5"/>
      <c r="H74" s="5">
        <f>H89</f>
        <v>0</v>
      </c>
      <c r="I74" s="78">
        <f t="shared" si="2"/>
        <v>0</v>
      </c>
      <c r="J74" s="78">
        <f>J89</f>
        <v>0</v>
      </c>
      <c r="K74" s="78">
        <f>K89</f>
        <v>0</v>
      </c>
      <c r="L74" s="78">
        <f>L89</f>
        <v>0</v>
      </c>
      <c r="M74" s="78">
        <f>M89</f>
        <v>0</v>
      </c>
      <c r="N74" s="78">
        <f>N89</f>
        <v>0</v>
      </c>
      <c r="O74" s="7">
        <f ca="1">I74+'прил 3 (15-20)'!I73</f>
        <v>3800</v>
      </c>
    </row>
    <row r="75" spans="1:15" ht="92.25" customHeight="1">
      <c r="A75" s="63" t="s">
        <v>40</v>
      </c>
      <c r="B75" s="154" t="s">
        <v>153</v>
      </c>
      <c r="C75" s="5" t="s">
        <v>223</v>
      </c>
      <c r="D75" s="5">
        <v>872</v>
      </c>
      <c r="E75" s="6" t="s">
        <v>113</v>
      </c>
      <c r="F75" s="5" t="s">
        <v>75</v>
      </c>
      <c r="G75" s="5" t="s">
        <v>75</v>
      </c>
      <c r="H75" s="5">
        <f>H76+H78+H79+H81+H77+H80</f>
        <v>181724</v>
      </c>
      <c r="I75" s="78">
        <f t="shared" si="2"/>
        <v>908620</v>
      </c>
      <c r="J75" s="78">
        <f>J76+J78+J79+J81+J77+J80</f>
        <v>181724</v>
      </c>
      <c r="K75" s="78">
        <f>K76+K78+K79+K81+K77+K80</f>
        <v>181724</v>
      </c>
      <c r="L75" s="78">
        <f>L76+L78+L79+L81+L77+L80</f>
        <v>181724</v>
      </c>
      <c r="M75" s="78">
        <f>M76+M78+M79+M81+M77+M80</f>
        <v>181724</v>
      </c>
      <c r="N75" s="78">
        <f>N76+N78+N79+N81+N77+N80</f>
        <v>181724</v>
      </c>
      <c r="O75" s="7">
        <f ca="1">I75+'прил 3 (15-20)'!I74</f>
        <v>1785770</v>
      </c>
    </row>
    <row r="76" spans="1:15" ht="91.5" customHeight="1">
      <c r="A76" s="65"/>
      <c r="B76" s="155"/>
      <c r="C76" s="5" t="s">
        <v>77</v>
      </c>
      <c r="D76" s="5">
        <v>872</v>
      </c>
      <c r="E76" s="6" t="s">
        <v>113</v>
      </c>
      <c r="F76" s="9" t="s">
        <v>175</v>
      </c>
      <c r="G76" s="5">
        <v>100</v>
      </c>
      <c r="H76" s="5">
        <v>46221</v>
      </c>
      <c r="I76" s="78">
        <f t="shared" si="2"/>
        <v>231105</v>
      </c>
      <c r="J76" s="78">
        <v>46221</v>
      </c>
      <c r="K76" s="78">
        <v>46221</v>
      </c>
      <c r="L76" s="78">
        <v>46221</v>
      </c>
      <c r="M76" s="78">
        <v>46221</v>
      </c>
      <c r="N76" s="78">
        <v>46221</v>
      </c>
      <c r="O76" s="7">
        <f ca="1">I76+'прил 3 (15-20)'!I75</f>
        <v>430028</v>
      </c>
    </row>
    <row r="77" spans="1:15" ht="87.75" customHeight="1">
      <c r="A77" s="65"/>
      <c r="B77" s="155"/>
      <c r="C77" s="5" t="s">
        <v>77</v>
      </c>
      <c r="D77" s="5">
        <v>872</v>
      </c>
      <c r="E77" s="6" t="s">
        <v>113</v>
      </c>
      <c r="F77" s="9" t="s">
        <v>176</v>
      </c>
      <c r="G77" s="5">
        <v>100</v>
      </c>
      <c r="H77" s="8"/>
      <c r="I77" s="78">
        <f t="shared" si="2"/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">
        <f ca="1">I77+'прил 3 (15-20)'!I76</f>
        <v>3638</v>
      </c>
    </row>
    <row r="78" spans="1:15" ht="71.25" customHeight="1">
      <c r="A78" s="65"/>
      <c r="B78" s="155"/>
      <c r="C78" s="5" t="s">
        <v>77</v>
      </c>
      <c r="D78" s="5">
        <v>872</v>
      </c>
      <c r="E78" s="6" t="s">
        <v>113</v>
      </c>
      <c r="F78" s="9" t="s">
        <v>175</v>
      </c>
      <c r="G78" s="5">
        <v>200</v>
      </c>
      <c r="H78" s="5">
        <v>5881</v>
      </c>
      <c r="I78" s="78">
        <f t="shared" si="2"/>
        <v>29405</v>
      </c>
      <c r="J78" s="78">
        <v>5881</v>
      </c>
      <c r="K78" s="78">
        <v>5881</v>
      </c>
      <c r="L78" s="78">
        <v>5881</v>
      </c>
      <c r="M78" s="78">
        <v>5881</v>
      </c>
      <c r="N78" s="78">
        <v>5881</v>
      </c>
      <c r="O78" s="7">
        <f ca="1">I78+'прил 3 (15-20)'!I77</f>
        <v>73459</v>
      </c>
    </row>
    <row r="79" spans="1:15" ht="79.5" customHeight="1">
      <c r="A79" s="132"/>
      <c r="B79" s="155"/>
      <c r="C79" s="5" t="s">
        <v>77</v>
      </c>
      <c r="D79" s="5">
        <v>872</v>
      </c>
      <c r="E79" s="6" t="s">
        <v>113</v>
      </c>
      <c r="F79" s="9" t="s">
        <v>175</v>
      </c>
      <c r="G79" s="5">
        <v>600</v>
      </c>
      <c r="H79" s="5">
        <v>127875</v>
      </c>
      <c r="I79" s="78">
        <f t="shared" si="2"/>
        <v>639375</v>
      </c>
      <c r="J79" s="78">
        <v>127875</v>
      </c>
      <c r="K79" s="78">
        <v>127875</v>
      </c>
      <c r="L79" s="78">
        <v>127875</v>
      </c>
      <c r="M79" s="78">
        <v>127875</v>
      </c>
      <c r="N79" s="78">
        <v>127875</v>
      </c>
      <c r="O79" s="7">
        <f ca="1">I79+'прил 3 (15-20)'!I78</f>
        <v>1244410</v>
      </c>
    </row>
    <row r="80" spans="1:15" ht="78" customHeight="1">
      <c r="A80" s="142"/>
      <c r="B80" s="156"/>
      <c r="C80" s="5" t="s">
        <v>77</v>
      </c>
      <c r="D80" s="5">
        <v>872</v>
      </c>
      <c r="E80" s="6" t="s">
        <v>113</v>
      </c>
      <c r="F80" s="9" t="s">
        <v>176</v>
      </c>
      <c r="G80" s="5">
        <v>600</v>
      </c>
      <c r="H80" s="8"/>
      <c r="I80" s="78">
        <f t="shared" si="2"/>
        <v>0</v>
      </c>
      <c r="J80" s="93"/>
      <c r="K80" s="93"/>
      <c r="L80" s="93"/>
      <c r="M80" s="93"/>
      <c r="N80" s="93"/>
      <c r="O80" s="7">
        <f ca="1">I80+'прил 3 (15-20)'!I79</f>
        <v>16151</v>
      </c>
    </row>
    <row r="81" spans="1:15" ht="75" customHeight="1">
      <c r="A81" s="20"/>
      <c r="B81" s="27"/>
      <c r="C81" s="5" t="s">
        <v>77</v>
      </c>
      <c r="D81" s="5">
        <v>872</v>
      </c>
      <c r="E81" s="6" t="s">
        <v>113</v>
      </c>
      <c r="F81" s="9" t="s">
        <v>175</v>
      </c>
      <c r="G81" s="5">
        <v>800</v>
      </c>
      <c r="H81" s="5">
        <v>1747</v>
      </c>
      <c r="I81" s="78">
        <f t="shared" si="2"/>
        <v>8735</v>
      </c>
      <c r="J81" s="78">
        <v>1747</v>
      </c>
      <c r="K81" s="78">
        <v>1747</v>
      </c>
      <c r="L81" s="78">
        <v>1747</v>
      </c>
      <c r="M81" s="78">
        <v>1747</v>
      </c>
      <c r="N81" s="78">
        <v>1747</v>
      </c>
      <c r="O81" s="7">
        <f ca="1">I81+'прил 3 (15-20)'!I80</f>
        <v>18084</v>
      </c>
    </row>
    <row r="82" spans="1:15" ht="12.75" hidden="1" customHeight="1">
      <c r="A82" s="124" t="s">
        <v>93</v>
      </c>
      <c r="B82" s="124" t="s">
        <v>177</v>
      </c>
      <c r="C82" s="124" t="s">
        <v>88</v>
      </c>
      <c r="D82" s="124" t="s">
        <v>75</v>
      </c>
      <c r="E82" s="124" t="s">
        <v>75</v>
      </c>
      <c r="F82" s="124" t="s">
        <v>75</v>
      </c>
      <c r="G82" s="124"/>
      <c r="H82" s="124">
        <f t="shared" ref="H82:N82" si="3">H85+H89+H90</f>
        <v>2040</v>
      </c>
      <c r="I82" s="119">
        <f t="shared" si="3"/>
        <v>0</v>
      </c>
      <c r="J82" s="119">
        <f t="shared" si="3"/>
        <v>0</v>
      </c>
      <c r="K82" s="119">
        <f t="shared" si="3"/>
        <v>0</v>
      </c>
      <c r="L82" s="119">
        <f t="shared" si="3"/>
        <v>0</v>
      </c>
      <c r="M82" s="119">
        <f t="shared" si="3"/>
        <v>0</v>
      </c>
      <c r="N82" s="119">
        <f t="shared" si="3"/>
        <v>0</v>
      </c>
      <c r="O82" s="7">
        <f ca="1">I82+'прил 3 (15-20)'!I81</f>
        <v>16648</v>
      </c>
    </row>
    <row r="83" spans="1:15" ht="12.75" hidden="1" customHeight="1">
      <c r="A83" s="141"/>
      <c r="B83" s="124"/>
      <c r="C83" s="124"/>
      <c r="D83" s="124"/>
      <c r="E83" s="124"/>
      <c r="F83" s="124"/>
      <c r="G83" s="124"/>
      <c r="H83" s="124"/>
      <c r="I83" s="119"/>
      <c r="J83" s="119"/>
      <c r="K83" s="119"/>
      <c r="L83" s="119"/>
      <c r="M83" s="119"/>
      <c r="N83" s="119"/>
      <c r="O83" s="7">
        <f ca="1">I83+'прил 3 (15-20)'!I82</f>
        <v>0</v>
      </c>
    </row>
    <row r="84" spans="1:15" ht="12.75" hidden="1" customHeight="1">
      <c r="A84" s="141"/>
      <c r="B84" s="124"/>
      <c r="C84" s="124"/>
      <c r="D84" s="124"/>
      <c r="E84" s="124"/>
      <c r="F84" s="124"/>
      <c r="G84" s="124"/>
      <c r="H84" s="124"/>
      <c r="I84" s="119"/>
      <c r="J84" s="119"/>
      <c r="K84" s="119"/>
      <c r="L84" s="119"/>
      <c r="M84" s="119"/>
      <c r="N84" s="119"/>
      <c r="O84" s="7">
        <f ca="1">I84+'прил 3 (15-20)'!I83</f>
        <v>0</v>
      </c>
    </row>
    <row r="85" spans="1:15" ht="79.5" hidden="1" customHeight="1">
      <c r="A85" s="141"/>
      <c r="B85" s="124"/>
      <c r="C85" s="124" t="s">
        <v>235</v>
      </c>
      <c r="D85" s="5">
        <v>834</v>
      </c>
      <c r="E85" s="6" t="s">
        <v>113</v>
      </c>
      <c r="F85" s="19" t="s">
        <v>75</v>
      </c>
      <c r="G85" s="5"/>
      <c r="H85" s="5">
        <f>H86+H88+H87</f>
        <v>2040</v>
      </c>
      <c r="I85" s="78">
        <f t="shared" ref="I85:N85" si="4">I86+I88</f>
        <v>0</v>
      </c>
      <c r="J85" s="78">
        <f t="shared" si="4"/>
        <v>0</v>
      </c>
      <c r="K85" s="78">
        <f t="shared" si="4"/>
        <v>0</v>
      </c>
      <c r="L85" s="78">
        <f t="shared" si="4"/>
        <v>0</v>
      </c>
      <c r="M85" s="78">
        <f t="shared" si="4"/>
        <v>0</v>
      </c>
      <c r="N85" s="78">
        <f t="shared" si="4"/>
        <v>0</v>
      </c>
      <c r="O85" s="7">
        <f ca="1">I85+'прил 3 (15-20)'!I84</f>
        <v>12848</v>
      </c>
    </row>
    <row r="86" spans="1:15" ht="79.5" hidden="1" customHeight="1">
      <c r="A86" s="141"/>
      <c r="B86" s="124"/>
      <c r="C86" s="141"/>
      <c r="D86" s="5">
        <v>834</v>
      </c>
      <c r="E86" s="6" t="s">
        <v>113</v>
      </c>
      <c r="F86" s="9" t="s">
        <v>178</v>
      </c>
      <c r="G86" s="5">
        <v>400</v>
      </c>
      <c r="H86" s="8"/>
      <c r="I86" s="78">
        <f>J86+K86+L86+M86+N86</f>
        <v>0</v>
      </c>
      <c r="J86" s="93"/>
      <c r="K86" s="78"/>
      <c r="L86" s="78"/>
      <c r="M86" s="78"/>
      <c r="N86" s="78"/>
      <c r="O86" s="7">
        <f ca="1">I86+'прил 3 (15-20)'!I85</f>
        <v>391</v>
      </c>
    </row>
    <row r="87" spans="1:15" ht="79.5" hidden="1" customHeight="1">
      <c r="A87" s="141"/>
      <c r="B87" s="124"/>
      <c r="C87" s="141"/>
      <c r="D87" s="5">
        <v>834</v>
      </c>
      <c r="E87" s="6" t="s">
        <v>113</v>
      </c>
      <c r="F87" s="9" t="s">
        <v>131</v>
      </c>
      <c r="G87" s="5">
        <v>200</v>
      </c>
      <c r="H87" s="8">
        <v>2040</v>
      </c>
      <c r="I87" s="78"/>
      <c r="J87" s="93"/>
      <c r="K87" s="78"/>
      <c r="L87" s="78"/>
      <c r="M87" s="78"/>
      <c r="N87" s="78"/>
      <c r="O87" s="7">
        <f ca="1">I87+'прил 3 (15-20)'!I86</f>
        <v>5396</v>
      </c>
    </row>
    <row r="88" spans="1:15" ht="73.5" hidden="1" customHeight="1">
      <c r="A88" s="141"/>
      <c r="B88" s="124"/>
      <c r="C88" s="141"/>
      <c r="D88" s="5">
        <v>834</v>
      </c>
      <c r="E88" s="6" t="s">
        <v>113</v>
      </c>
      <c r="F88" s="9" t="s">
        <v>179</v>
      </c>
      <c r="G88" s="5">
        <v>200</v>
      </c>
      <c r="H88" s="8"/>
      <c r="I88" s="78">
        <f t="shared" ref="I88:I93" si="5">J88+K88+L88+M88+N88</f>
        <v>0</v>
      </c>
      <c r="J88" s="93"/>
      <c r="K88" s="93"/>
      <c r="L88" s="93"/>
      <c r="M88" s="93"/>
      <c r="N88" s="93"/>
      <c r="O88" s="7">
        <f ca="1">I88+'прил 3 (15-20)'!I87</f>
        <v>7061</v>
      </c>
    </row>
    <row r="89" spans="1:15" ht="80.25" hidden="1" customHeight="1">
      <c r="A89" s="141"/>
      <c r="B89" s="124"/>
      <c r="C89" s="20" t="s">
        <v>124</v>
      </c>
      <c r="D89" s="5"/>
      <c r="E89" s="6">
        <v>801</v>
      </c>
      <c r="F89" s="9">
        <v>430271120</v>
      </c>
      <c r="G89" s="5">
        <v>400</v>
      </c>
      <c r="H89" s="8"/>
      <c r="I89" s="78">
        <f t="shared" si="5"/>
        <v>0</v>
      </c>
      <c r="J89" s="93"/>
      <c r="K89" s="93"/>
      <c r="L89" s="93"/>
      <c r="M89" s="93"/>
      <c r="N89" s="93"/>
      <c r="O89" s="7">
        <f ca="1">I89+'прил 3 (15-20)'!I88</f>
        <v>0</v>
      </c>
    </row>
    <row r="90" spans="1:15" ht="80.25" hidden="1" customHeight="1">
      <c r="A90" s="141"/>
      <c r="B90" s="124"/>
      <c r="C90" s="21" t="s">
        <v>217</v>
      </c>
      <c r="D90" s="5">
        <v>860</v>
      </c>
      <c r="E90" s="6" t="s">
        <v>113</v>
      </c>
      <c r="F90" s="9" t="s">
        <v>125</v>
      </c>
      <c r="G90" s="5">
        <v>400</v>
      </c>
      <c r="H90" s="8"/>
      <c r="I90" s="78">
        <f t="shared" si="5"/>
        <v>0</v>
      </c>
      <c r="J90" s="93"/>
      <c r="K90" s="93"/>
      <c r="L90" s="93"/>
      <c r="M90" s="93"/>
      <c r="N90" s="93"/>
      <c r="O90" s="7">
        <f ca="1">I90+'прил 3 (15-20)'!I89</f>
        <v>3800</v>
      </c>
    </row>
    <row r="91" spans="1:15" ht="15.75" hidden="1" customHeight="1">
      <c r="A91" s="124" t="s">
        <v>44</v>
      </c>
      <c r="B91" s="157" t="s">
        <v>137</v>
      </c>
      <c r="C91" s="5" t="s">
        <v>81</v>
      </c>
      <c r="D91" s="5" t="s">
        <v>75</v>
      </c>
      <c r="E91" s="5" t="s">
        <v>75</v>
      </c>
      <c r="F91" s="5" t="s">
        <v>75</v>
      </c>
      <c r="G91" s="5" t="s">
        <v>75</v>
      </c>
      <c r="H91" s="8">
        <f>H92+H93</f>
        <v>0</v>
      </c>
      <c r="I91" s="78">
        <f t="shared" si="5"/>
        <v>0</v>
      </c>
      <c r="J91" s="93">
        <f>J92+J93</f>
        <v>0</v>
      </c>
      <c r="K91" s="78">
        <f>K92+K93</f>
        <v>0</v>
      </c>
      <c r="L91" s="78">
        <f>L92+L93</f>
        <v>0</v>
      </c>
      <c r="M91" s="78">
        <f>M92+M93</f>
        <v>0</v>
      </c>
      <c r="N91" s="78">
        <f>N92+N93</f>
        <v>0</v>
      </c>
      <c r="O91" s="7">
        <f ca="1">I91+'прил 3 (15-20)'!I90</f>
        <v>418</v>
      </c>
    </row>
    <row r="92" spans="1:15" ht="75.75" hidden="1" customHeight="1">
      <c r="A92" s="124"/>
      <c r="B92" s="157"/>
      <c r="C92" s="5" t="s">
        <v>272</v>
      </c>
      <c r="D92" s="5">
        <v>872</v>
      </c>
      <c r="E92" s="6" t="s">
        <v>113</v>
      </c>
      <c r="F92" s="9" t="s">
        <v>180</v>
      </c>
      <c r="G92" s="5">
        <v>200</v>
      </c>
      <c r="H92" s="8">
        <v>0</v>
      </c>
      <c r="I92" s="78">
        <f t="shared" si="5"/>
        <v>0</v>
      </c>
      <c r="J92" s="93">
        <v>0</v>
      </c>
      <c r="K92" s="78">
        <v>0</v>
      </c>
      <c r="L92" s="78">
        <v>0</v>
      </c>
      <c r="M92" s="78">
        <v>0</v>
      </c>
      <c r="N92" s="78">
        <v>0</v>
      </c>
      <c r="O92" s="7">
        <f ca="1">I92+'прил 3 (15-20)'!I91</f>
        <v>72</v>
      </c>
    </row>
    <row r="93" spans="1:15" ht="12.75" hidden="1" customHeight="1">
      <c r="A93" s="124"/>
      <c r="B93" s="157"/>
      <c r="C93" s="124" t="s">
        <v>212</v>
      </c>
      <c r="D93" s="124">
        <v>834</v>
      </c>
      <c r="E93" s="129" t="s">
        <v>113</v>
      </c>
      <c r="F93" s="126" t="s">
        <v>181</v>
      </c>
      <c r="G93" s="124">
        <v>400</v>
      </c>
      <c r="H93" s="159">
        <v>0</v>
      </c>
      <c r="I93" s="119">
        <f t="shared" si="5"/>
        <v>0</v>
      </c>
      <c r="J93" s="153">
        <v>0</v>
      </c>
      <c r="K93" s="119">
        <v>0</v>
      </c>
      <c r="L93" s="119">
        <v>0</v>
      </c>
      <c r="M93" s="119">
        <v>0</v>
      </c>
      <c r="N93" s="119">
        <v>0</v>
      </c>
      <c r="O93" s="7">
        <f ca="1">I93+'прил 3 (15-20)'!I92</f>
        <v>346</v>
      </c>
    </row>
    <row r="94" spans="1:15" ht="66.75" hidden="1" customHeight="1">
      <c r="A94" s="124"/>
      <c r="B94" s="157"/>
      <c r="C94" s="141"/>
      <c r="D94" s="124"/>
      <c r="E94" s="129"/>
      <c r="F94" s="126"/>
      <c r="G94" s="124"/>
      <c r="H94" s="159"/>
      <c r="I94" s="119"/>
      <c r="J94" s="153"/>
      <c r="K94" s="119"/>
      <c r="L94" s="119"/>
      <c r="M94" s="119"/>
      <c r="N94" s="119"/>
      <c r="O94" s="7">
        <f ca="1">I94+'прил 3 (15-20)'!I93</f>
        <v>0</v>
      </c>
    </row>
    <row r="95" spans="1:15" ht="158.25" hidden="1" customHeight="1">
      <c r="A95" s="5" t="s">
        <v>45</v>
      </c>
      <c r="B95" s="17" t="s">
        <v>87</v>
      </c>
      <c r="C95" s="5" t="s">
        <v>209</v>
      </c>
      <c r="D95" s="5">
        <v>872</v>
      </c>
      <c r="E95" s="5">
        <v>1003</v>
      </c>
      <c r="F95" s="9" t="s">
        <v>182</v>
      </c>
      <c r="G95" s="5">
        <v>300</v>
      </c>
      <c r="H95" s="8">
        <v>0</v>
      </c>
      <c r="I95" s="78">
        <f t="shared" ref="I95:I101" si="6">J95+K95+L95+M95+N95</f>
        <v>0</v>
      </c>
      <c r="J95" s="93">
        <v>0</v>
      </c>
      <c r="K95" s="78">
        <v>0</v>
      </c>
      <c r="L95" s="78">
        <v>0</v>
      </c>
      <c r="M95" s="78">
        <v>0</v>
      </c>
      <c r="N95" s="78">
        <v>0</v>
      </c>
      <c r="O95" s="7">
        <f ca="1">I95+'прил 3 (15-20)'!I94</f>
        <v>450</v>
      </c>
    </row>
    <row r="96" spans="1:15" ht="45.75" hidden="1" customHeight="1">
      <c r="A96" s="124" t="s">
        <v>111</v>
      </c>
      <c r="B96" s="157" t="s">
        <v>219</v>
      </c>
      <c r="C96" s="124" t="s">
        <v>209</v>
      </c>
      <c r="D96" s="5">
        <v>872</v>
      </c>
      <c r="E96" s="6" t="s">
        <v>113</v>
      </c>
      <c r="F96" s="15"/>
      <c r="G96" s="5"/>
      <c r="H96" s="8"/>
      <c r="I96" s="78">
        <f t="shared" si="6"/>
        <v>0</v>
      </c>
      <c r="J96" s="93"/>
      <c r="K96" s="93"/>
      <c r="L96" s="93"/>
      <c r="M96" s="93"/>
      <c r="N96" s="93"/>
      <c r="O96" s="7">
        <f ca="1">I96+'прил 3 (15-20)'!I95</f>
        <v>0</v>
      </c>
    </row>
    <row r="97" spans="1:15" ht="64.5" hidden="1" customHeight="1">
      <c r="A97" s="141"/>
      <c r="B97" s="164"/>
      <c r="C97" s="141"/>
      <c r="D97" s="124">
        <v>872</v>
      </c>
      <c r="E97" s="129" t="s">
        <v>113</v>
      </c>
      <c r="F97" s="168" t="s">
        <v>159</v>
      </c>
      <c r="G97" s="5">
        <v>200</v>
      </c>
      <c r="H97" s="8"/>
      <c r="I97" s="78">
        <f t="shared" si="6"/>
        <v>0</v>
      </c>
      <c r="J97" s="93"/>
      <c r="K97" s="93"/>
      <c r="L97" s="93"/>
      <c r="M97" s="93"/>
      <c r="N97" s="93"/>
      <c r="O97" s="7">
        <f ca="1">I97+'прил 3 (15-20)'!I96</f>
        <v>0</v>
      </c>
    </row>
    <row r="98" spans="1:15" ht="29.25" hidden="1" customHeight="1">
      <c r="A98" s="141"/>
      <c r="B98" s="164"/>
      <c r="C98" s="141"/>
      <c r="D98" s="124"/>
      <c r="E98" s="129"/>
      <c r="F98" s="168"/>
      <c r="G98" s="5">
        <v>600</v>
      </c>
      <c r="H98" s="8"/>
      <c r="I98" s="78">
        <f t="shared" si="6"/>
        <v>0</v>
      </c>
      <c r="J98" s="93"/>
      <c r="K98" s="93"/>
      <c r="L98" s="93"/>
      <c r="M98" s="93"/>
      <c r="N98" s="93"/>
      <c r="O98" s="7">
        <f ca="1">I98+'прил 3 (15-20)'!I97</f>
        <v>567</v>
      </c>
    </row>
    <row r="99" spans="1:15" ht="90" hidden="1">
      <c r="A99" s="5" t="s">
        <v>112</v>
      </c>
      <c r="B99" s="17" t="s">
        <v>236</v>
      </c>
      <c r="C99" s="5" t="s">
        <v>207</v>
      </c>
      <c r="D99" s="5">
        <v>872</v>
      </c>
      <c r="E99" s="6" t="s">
        <v>113</v>
      </c>
      <c r="F99" s="22" t="s">
        <v>119</v>
      </c>
      <c r="G99" s="5">
        <v>200</v>
      </c>
      <c r="H99" s="8"/>
      <c r="I99" s="78">
        <f t="shared" si="6"/>
        <v>0</v>
      </c>
      <c r="J99" s="93"/>
      <c r="K99" s="93"/>
      <c r="L99" s="93"/>
      <c r="M99" s="93"/>
      <c r="N99" s="93"/>
      <c r="O99" s="7">
        <f ca="1">I99+'прил 3 (15-20)'!I98</f>
        <v>548</v>
      </c>
    </row>
    <row r="100" spans="1:15" ht="228.75" customHeight="1">
      <c r="A100" s="5" t="s">
        <v>46</v>
      </c>
      <c r="B100" s="17" t="s">
        <v>97</v>
      </c>
      <c r="C100" s="5" t="s">
        <v>209</v>
      </c>
      <c r="D100" s="5">
        <v>872</v>
      </c>
      <c r="E100" s="6" t="s">
        <v>113</v>
      </c>
      <c r="F100" s="9" t="s">
        <v>183</v>
      </c>
      <c r="G100" s="5">
        <v>600</v>
      </c>
      <c r="H100" s="5">
        <v>1018</v>
      </c>
      <c r="I100" s="78">
        <f t="shared" si="6"/>
        <v>5090</v>
      </c>
      <c r="J100" s="78">
        <v>1018</v>
      </c>
      <c r="K100" s="78">
        <v>1018</v>
      </c>
      <c r="L100" s="78">
        <v>1018</v>
      </c>
      <c r="M100" s="78">
        <v>1018</v>
      </c>
      <c r="N100" s="78">
        <v>1018</v>
      </c>
      <c r="O100" s="7">
        <f ca="1">I100+'прил 3 (15-20)'!I99</f>
        <v>5098</v>
      </c>
    </row>
    <row r="101" spans="1:15" ht="30" hidden="1" customHeight="1">
      <c r="A101" s="124" t="s">
        <v>48</v>
      </c>
      <c r="B101" s="157" t="s">
        <v>49</v>
      </c>
      <c r="C101" s="5" t="s">
        <v>98</v>
      </c>
      <c r="D101" s="124">
        <v>834</v>
      </c>
      <c r="E101" s="129" t="s">
        <v>75</v>
      </c>
      <c r="F101" s="129" t="s">
        <v>75</v>
      </c>
      <c r="G101" s="124" t="s">
        <v>75</v>
      </c>
      <c r="H101" s="159">
        <v>0</v>
      </c>
      <c r="I101" s="119">
        <f t="shared" si="6"/>
        <v>0</v>
      </c>
      <c r="J101" s="153">
        <v>0</v>
      </c>
      <c r="K101" s="119">
        <v>0</v>
      </c>
      <c r="L101" s="119">
        <v>0</v>
      </c>
      <c r="M101" s="119">
        <v>0</v>
      </c>
      <c r="N101" s="119">
        <v>0</v>
      </c>
      <c r="O101" s="7">
        <f ca="1">I101+'прил 3 (15-20)'!I100</f>
        <v>11</v>
      </c>
    </row>
    <row r="102" spans="1:15" ht="15.75" hidden="1" customHeight="1" thickBot="1">
      <c r="A102" s="124"/>
      <c r="B102" s="157"/>
      <c r="C102" s="5" t="s">
        <v>99</v>
      </c>
      <c r="D102" s="124"/>
      <c r="E102" s="129"/>
      <c r="F102" s="129"/>
      <c r="G102" s="124"/>
      <c r="H102" s="159"/>
      <c r="I102" s="119"/>
      <c r="J102" s="153"/>
      <c r="K102" s="119"/>
      <c r="L102" s="119"/>
      <c r="M102" s="119"/>
      <c r="N102" s="119"/>
      <c r="O102" s="7">
        <f ca="1">I102+'прил 3 (15-20)'!I101</f>
        <v>9</v>
      </c>
    </row>
    <row r="103" spans="1:15" ht="75" hidden="1" customHeight="1">
      <c r="A103" s="124"/>
      <c r="B103" s="157"/>
      <c r="C103" s="5" t="s">
        <v>212</v>
      </c>
      <c r="D103" s="5">
        <v>834</v>
      </c>
      <c r="E103" s="6" t="s">
        <v>113</v>
      </c>
      <c r="F103" s="9" t="s">
        <v>184</v>
      </c>
      <c r="G103" s="5">
        <v>200</v>
      </c>
      <c r="H103" s="8">
        <f>H104</f>
        <v>0</v>
      </c>
      <c r="I103" s="78">
        <f>J103+K103+L103+M103+N103</f>
        <v>0</v>
      </c>
      <c r="J103" s="93">
        <f>J104</f>
        <v>0</v>
      </c>
      <c r="K103" s="78">
        <f>K104</f>
        <v>0</v>
      </c>
      <c r="L103" s="78">
        <f>L104</f>
        <v>0</v>
      </c>
      <c r="M103" s="78">
        <f>M104</f>
        <v>0</v>
      </c>
      <c r="N103" s="78">
        <f>N104</f>
        <v>0</v>
      </c>
      <c r="O103" s="7">
        <f ca="1">I103+'прил 3 (15-20)'!I102</f>
        <v>5206</v>
      </c>
    </row>
    <row r="104" spans="1:15" ht="93" hidden="1" customHeight="1">
      <c r="A104" s="124" t="s">
        <v>52</v>
      </c>
      <c r="B104" s="157" t="s">
        <v>53</v>
      </c>
      <c r="C104" s="124" t="s">
        <v>212</v>
      </c>
      <c r="D104" s="124">
        <v>834</v>
      </c>
      <c r="E104" s="129" t="s">
        <v>113</v>
      </c>
      <c r="F104" s="126" t="s">
        <v>184</v>
      </c>
      <c r="G104" s="124">
        <v>200</v>
      </c>
      <c r="H104" s="159">
        <v>0</v>
      </c>
      <c r="I104" s="119">
        <f>J104+K104+L104+M104+N104</f>
        <v>0</v>
      </c>
      <c r="J104" s="153">
        <v>0</v>
      </c>
      <c r="K104" s="119">
        <v>0</v>
      </c>
      <c r="L104" s="119">
        <v>0</v>
      </c>
      <c r="M104" s="119">
        <v>0</v>
      </c>
      <c r="N104" s="119">
        <v>0</v>
      </c>
      <c r="O104" s="7">
        <f ca="1">I104+'прил 3 (15-20)'!I103</f>
        <v>3125</v>
      </c>
    </row>
    <row r="105" spans="1:15" ht="14.25" hidden="1" customHeight="1">
      <c r="A105" s="124"/>
      <c r="B105" s="157"/>
      <c r="C105" s="124"/>
      <c r="D105" s="124"/>
      <c r="E105" s="129"/>
      <c r="F105" s="126"/>
      <c r="G105" s="124"/>
      <c r="H105" s="159"/>
      <c r="I105" s="119"/>
      <c r="J105" s="153"/>
      <c r="K105" s="119"/>
      <c r="L105" s="119"/>
      <c r="M105" s="119"/>
      <c r="N105" s="119"/>
      <c r="O105" s="7">
        <f ca="1">I105+'прил 3 (15-20)'!I104</f>
        <v>0</v>
      </c>
    </row>
    <row r="106" spans="1:15" ht="15.75" customHeight="1">
      <c r="A106" s="124" t="s">
        <v>185</v>
      </c>
      <c r="B106" s="157" t="s">
        <v>100</v>
      </c>
      <c r="C106" s="5" t="s">
        <v>88</v>
      </c>
      <c r="D106" s="5" t="s">
        <v>75</v>
      </c>
      <c r="E106" s="6" t="s">
        <v>75</v>
      </c>
      <c r="F106" s="6" t="s">
        <v>75</v>
      </c>
      <c r="G106" s="5" t="s">
        <v>75</v>
      </c>
      <c r="H106" s="5">
        <f>H107+H109</f>
        <v>40941</v>
      </c>
      <c r="I106" s="78">
        <f>J106+K106+L106+M106+N106</f>
        <v>204705</v>
      </c>
      <c r="J106" s="78">
        <f>J107+J109</f>
        <v>40941</v>
      </c>
      <c r="K106" s="78">
        <f>K107+K109</f>
        <v>40941</v>
      </c>
      <c r="L106" s="78">
        <f>L107+L109</f>
        <v>40941</v>
      </c>
      <c r="M106" s="78">
        <f>M107+M109</f>
        <v>40941</v>
      </c>
      <c r="N106" s="78">
        <f>N107+N109</f>
        <v>40941</v>
      </c>
      <c r="O106" s="7">
        <f ca="1">I106+'прил 3 (15-20)'!I105</f>
        <v>207830</v>
      </c>
    </row>
    <row r="107" spans="1:15" ht="48" customHeight="1">
      <c r="A107" s="124"/>
      <c r="B107" s="157"/>
      <c r="C107" s="131" t="s">
        <v>222</v>
      </c>
      <c r="D107" s="124">
        <v>872</v>
      </c>
      <c r="E107" s="129" t="s">
        <v>75</v>
      </c>
      <c r="F107" s="129" t="s">
        <v>75</v>
      </c>
      <c r="G107" s="124" t="s">
        <v>75</v>
      </c>
      <c r="H107" s="124">
        <f>H112+H114+H115</f>
        <v>40941</v>
      </c>
      <c r="I107" s="119">
        <f>J107+K107+L107+M107+N107</f>
        <v>204705</v>
      </c>
      <c r="J107" s="119">
        <f>J112+J114+J115</f>
        <v>40941</v>
      </c>
      <c r="K107" s="119">
        <f>K112+K114+K115</f>
        <v>40941</v>
      </c>
      <c r="L107" s="119">
        <f>L112+L114+L115</f>
        <v>40941</v>
      </c>
      <c r="M107" s="119">
        <f>M112+M114+M115</f>
        <v>40941</v>
      </c>
      <c r="N107" s="119">
        <f>N112+N114+N115</f>
        <v>40941</v>
      </c>
      <c r="O107" s="7">
        <f ca="1">I107+'прил 3 (15-20)'!I106</f>
        <v>207830</v>
      </c>
    </row>
    <row r="108" spans="1:15" ht="15" customHeight="1">
      <c r="A108" s="124"/>
      <c r="B108" s="157"/>
      <c r="C108" s="142"/>
      <c r="D108" s="124"/>
      <c r="E108" s="129"/>
      <c r="F108" s="129"/>
      <c r="G108" s="124"/>
      <c r="H108" s="124"/>
      <c r="I108" s="119"/>
      <c r="J108" s="119"/>
      <c r="K108" s="119"/>
      <c r="L108" s="119"/>
      <c r="M108" s="119"/>
      <c r="N108" s="119"/>
      <c r="O108" s="7">
        <f ca="1">I108+'прил 3 (15-20)'!I107</f>
        <v>0</v>
      </c>
    </row>
    <row r="109" spans="1:15" ht="26.25" customHeight="1">
      <c r="A109" s="124"/>
      <c r="B109" s="157"/>
      <c r="C109" s="124" t="s">
        <v>212</v>
      </c>
      <c r="D109" s="124">
        <v>834</v>
      </c>
      <c r="E109" s="129" t="s">
        <v>75</v>
      </c>
      <c r="F109" s="129" t="s">
        <v>75</v>
      </c>
      <c r="G109" s="124" t="s">
        <v>75</v>
      </c>
      <c r="H109" s="124">
        <f>H116</f>
        <v>0</v>
      </c>
      <c r="I109" s="119">
        <f>J109+K109+L109+M109+N109</f>
        <v>0</v>
      </c>
      <c r="J109" s="119">
        <f>J116</f>
        <v>0</v>
      </c>
      <c r="K109" s="119">
        <f>K116</f>
        <v>0</v>
      </c>
      <c r="L109" s="119">
        <f>L116</f>
        <v>0</v>
      </c>
      <c r="M109" s="119">
        <f>M116</f>
        <v>0</v>
      </c>
      <c r="N109" s="119">
        <f>N116</f>
        <v>0</v>
      </c>
      <c r="O109" s="7">
        <f ca="1">I109+'прил 3 (15-20)'!I108</f>
        <v>204649</v>
      </c>
    </row>
    <row r="110" spans="1:15" ht="13.5" customHeight="1">
      <c r="A110" s="124"/>
      <c r="B110" s="157"/>
      <c r="C110" s="124"/>
      <c r="D110" s="124"/>
      <c r="E110" s="129"/>
      <c r="F110" s="129"/>
      <c r="G110" s="124"/>
      <c r="H110" s="124"/>
      <c r="I110" s="119"/>
      <c r="J110" s="119"/>
      <c r="K110" s="119"/>
      <c r="L110" s="119"/>
      <c r="M110" s="119"/>
      <c r="N110" s="119"/>
      <c r="O110" s="7">
        <f ca="1">I110+'прил 3 (15-20)'!I109</f>
        <v>204634</v>
      </c>
    </row>
    <row r="111" spans="1:15" ht="13.5" customHeight="1">
      <c r="A111" s="124" t="s">
        <v>56</v>
      </c>
      <c r="B111" s="124" t="s">
        <v>154</v>
      </c>
      <c r="C111" s="124" t="s">
        <v>223</v>
      </c>
      <c r="D111" s="5">
        <v>872</v>
      </c>
      <c r="E111" s="6" t="s">
        <v>113</v>
      </c>
      <c r="F111" s="6" t="s">
        <v>75</v>
      </c>
      <c r="G111" s="5" t="s">
        <v>75</v>
      </c>
      <c r="H111" s="5">
        <f>H112+H113</f>
        <v>40941</v>
      </c>
      <c r="I111" s="78">
        <f t="shared" ref="I111:N111" si="7">I112+I113</f>
        <v>204705</v>
      </c>
      <c r="J111" s="78">
        <f t="shared" si="7"/>
        <v>40941</v>
      </c>
      <c r="K111" s="78">
        <f t="shared" si="7"/>
        <v>40941</v>
      </c>
      <c r="L111" s="78">
        <f t="shared" si="7"/>
        <v>40941</v>
      </c>
      <c r="M111" s="78">
        <f t="shared" si="7"/>
        <v>40941</v>
      </c>
      <c r="N111" s="78">
        <f t="shared" si="7"/>
        <v>40941</v>
      </c>
      <c r="O111" s="7">
        <f ca="1">I111+'прил 3 (15-20)'!I110</f>
        <v>204705</v>
      </c>
    </row>
    <row r="112" spans="1:15" ht="78.75" customHeight="1">
      <c r="A112" s="124"/>
      <c r="B112" s="124"/>
      <c r="C112" s="124"/>
      <c r="D112" s="5">
        <v>872</v>
      </c>
      <c r="E112" s="6" t="s">
        <v>113</v>
      </c>
      <c r="F112" s="14" t="s">
        <v>186</v>
      </c>
      <c r="G112" s="5">
        <v>600</v>
      </c>
      <c r="H112" s="5">
        <v>40941</v>
      </c>
      <c r="I112" s="78">
        <f>J112+K112+L112+M112+N112</f>
        <v>204705</v>
      </c>
      <c r="J112" s="78">
        <v>40941</v>
      </c>
      <c r="K112" s="78">
        <v>40941</v>
      </c>
      <c r="L112" s="78">
        <v>40941</v>
      </c>
      <c r="M112" s="78">
        <v>40941</v>
      </c>
      <c r="N112" s="78">
        <v>40941</v>
      </c>
      <c r="O112" s="7">
        <f ca="1">I112+'прил 3 (15-20)'!I111</f>
        <v>204720</v>
      </c>
    </row>
    <row r="113" spans="1:15" ht="78.75" customHeight="1">
      <c r="A113" s="124"/>
      <c r="B113" s="124"/>
      <c r="C113" s="124"/>
      <c r="D113" s="5">
        <v>872</v>
      </c>
      <c r="E113" s="6" t="s">
        <v>113</v>
      </c>
      <c r="F113" s="14" t="s">
        <v>116</v>
      </c>
      <c r="G113" s="5">
        <v>600</v>
      </c>
      <c r="H113" s="8"/>
      <c r="I113" s="78">
        <f>J113+K113+L113+M113+N113</f>
        <v>0</v>
      </c>
      <c r="J113" s="93"/>
      <c r="K113" s="78"/>
      <c r="L113" s="78"/>
      <c r="M113" s="78"/>
      <c r="N113" s="78"/>
      <c r="O113" s="7">
        <f ca="1">I113+'прил 3 (15-20)'!I112</f>
        <v>0</v>
      </c>
    </row>
    <row r="114" spans="1:15" ht="78.75" hidden="1" customHeight="1">
      <c r="A114" s="124" t="s">
        <v>110</v>
      </c>
      <c r="B114" s="157" t="s">
        <v>237</v>
      </c>
      <c r="C114" s="143" t="s">
        <v>223</v>
      </c>
      <c r="D114" s="124">
        <v>872</v>
      </c>
      <c r="E114" s="129" t="s">
        <v>113</v>
      </c>
      <c r="F114" s="14" t="s">
        <v>115</v>
      </c>
      <c r="G114" s="5">
        <v>600</v>
      </c>
      <c r="H114" s="8"/>
      <c r="I114" s="78">
        <f>J114+K114+L114+M114+N114</f>
        <v>0</v>
      </c>
      <c r="J114" s="93"/>
      <c r="K114" s="78"/>
      <c r="L114" s="78"/>
      <c r="M114" s="78"/>
      <c r="N114" s="78"/>
      <c r="O114" s="7">
        <f ca="1">I114+'прил 3 (15-20)'!I113</f>
        <v>203706</v>
      </c>
    </row>
    <row r="115" spans="1:15" ht="69" hidden="1" customHeight="1">
      <c r="A115" s="124"/>
      <c r="B115" s="157"/>
      <c r="C115" s="143"/>
      <c r="D115" s="141"/>
      <c r="E115" s="174"/>
      <c r="F115" s="14" t="s">
        <v>126</v>
      </c>
      <c r="G115" s="5">
        <v>600</v>
      </c>
      <c r="H115" s="8"/>
      <c r="I115" s="78">
        <f>J115+K115+L115+M115+N115</f>
        <v>0</v>
      </c>
      <c r="J115" s="93"/>
      <c r="K115" s="78"/>
      <c r="L115" s="78"/>
      <c r="M115" s="78"/>
      <c r="N115" s="78"/>
      <c r="O115" s="7">
        <f ca="1">I115+'прил 3 (15-20)'!I114</f>
        <v>199218</v>
      </c>
    </row>
    <row r="116" spans="1:15" ht="74.25" hidden="1" customHeight="1">
      <c r="A116" s="124" t="s">
        <v>58</v>
      </c>
      <c r="B116" s="157" t="s">
        <v>158</v>
      </c>
      <c r="C116" s="124" t="s">
        <v>212</v>
      </c>
      <c r="D116" s="124">
        <v>834</v>
      </c>
      <c r="E116" s="129" t="s">
        <v>113</v>
      </c>
      <c r="F116" s="158" t="s">
        <v>187</v>
      </c>
      <c r="G116" s="124">
        <v>400</v>
      </c>
      <c r="H116" s="159">
        <v>0</v>
      </c>
      <c r="I116" s="119">
        <f>J116+K116+L116+M116+N116</f>
        <v>0</v>
      </c>
      <c r="J116" s="153">
        <v>0</v>
      </c>
      <c r="K116" s="119">
        <v>0</v>
      </c>
      <c r="L116" s="119">
        <v>0</v>
      </c>
      <c r="M116" s="119">
        <v>0</v>
      </c>
      <c r="N116" s="119">
        <v>0</v>
      </c>
      <c r="O116" s="7">
        <f ca="1">I116+'прил 3 (15-20)'!I115</f>
        <v>4488</v>
      </c>
    </row>
    <row r="117" spans="1:15" ht="24.75" hidden="1" customHeight="1">
      <c r="A117" s="170"/>
      <c r="B117" s="169"/>
      <c r="C117" s="169"/>
      <c r="D117" s="169"/>
      <c r="E117" s="169"/>
      <c r="F117" s="169"/>
      <c r="G117" s="169"/>
      <c r="H117" s="169"/>
      <c r="I117" s="172"/>
      <c r="J117" s="172"/>
      <c r="K117" s="172"/>
      <c r="L117" s="172"/>
      <c r="M117" s="172"/>
      <c r="N117" s="172"/>
      <c r="O117" s="7">
        <f ca="1">I117+'прил 3 (15-20)'!I116</f>
        <v>20</v>
      </c>
    </row>
    <row r="118" spans="1:15" ht="15" customHeight="1">
      <c r="A118" s="131" t="s">
        <v>60</v>
      </c>
      <c r="B118" s="157" t="s">
        <v>61</v>
      </c>
      <c r="C118" s="131" t="s">
        <v>103</v>
      </c>
      <c r="D118" s="124">
        <v>872</v>
      </c>
      <c r="E118" s="129" t="s">
        <v>75</v>
      </c>
      <c r="F118" s="129" t="s">
        <v>75</v>
      </c>
      <c r="G118" s="124" t="s">
        <v>75</v>
      </c>
      <c r="H118" s="124">
        <f>H120+H121</f>
        <v>57117</v>
      </c>
      <c r="I118" s="119">
        <f>J118+K118+L118+M118+N118</f>
        <v>285585</v>
      </c>
      <c r="J118" s="119">
        <f>J120+J121</f>
        <v>57117</v>
      </c>
      <c r="K118" s="119">
        <f>K120+K121</f>
        <v>57117</v>
      </c>
      <c r="L118" s="119">
        <f>L120+L121</f>
        <v>57117</v>
      </c>
      <c r="M118" s="119">
        <f>M120+M121</f>
        <v>57117</v>
      </c>
      <c r="N118" s="119">
        <f>N120+N121</f>
        <v>57117</v>
      </c>
      <c r="O118" s="7">
        <f ca="1">I118+'прил 3 (15-20)'!I117</f>
        <v>286493</v>
      </c>
    </row>
    <row r="119" spans="1:15" ht="15" customHeight="1">
      <c r="A119" s="171"/>
      <c r="B119" s="169"/>
      <c r="C119" s="142"/>
      <c r="D119" s="169"/>
      <c r="E119" s="169"/>
      <c r="F119" s="169"/>
      <c r="G119" s="169"/>
      <c r="H119" s="169"/>
      <c r="I119" s="172"/>
      <c r="J119" s="172"/>
      <c r="K119" s="172"/>
      <c r="L119" s="172"/>
      <c r="M119" s="172"/>
      <c r="N119" s="172"/>
      <c r="O119" s="7">
        <f ca="1">I119+'прил 3 (15-20)'!I118</f>
        <v>15</v>
      </c>
    </row>
    <row r="120" spans="1:15" ht="49.5" customHeight="1">
      <c r="A120" s="171"/>
      <c r="B120" s="169"/>
      <c r="C120" s="5" t="s">
        <v>207</v>
      </c>
      <c r="D120" s="5">
        <v>872</v>
      </c>
      <c r="E120" s="6" t="s">
        <v>75</v>
      </c>
      <c r="F120" s="6" t="s">
        <v>75</v>
      </c>
      <c r="G120" s="5" t="s">
        <v>75</v>
      </c>
      <c r="H120" s="5">
        <f>H123+H134+H136</f>
        <v>57117</v>
      </c>
      <c r="I120" s="78">
        <f>J120+K120+L120+M120+N120</f>
        <v>285585</v>
      </c>
      <c r="J120" s="78">
        <f>J123+J134+J136</f>
        <v>57117</v>
      </c>
      <c r="K120" s="78">
        <f>K123+K134+K136</f>
        <v>57117</v>
      </c>
      <c r="L120" s="78">
        <f>L123+L134+L136</f>
        <v>57117</v>
      </c>
      <c r="M120" s="78">
        <f>M123+M134+M136</f>
        <v>57117</v>
      </c>
      <c r="N120" s="78">
        <f>N123+N134+N136</f>
        <v>57117</v>
      </c>
      <c r="O120" s="7">
        <f ca="1">I120+'прил 3 (15-20)'!I119</f>
        <v>285585</v>
      </c>
    </row>
    <row r="121" spans="1:15" ht="31.5" customHeight="1">
      <c r="A121" s="171"/>
      <c r="B121" s="169"/>
      <c r="C121" s="124" t="s">
        <v>212</v>
      </c>
      <c r="D121" s="124">
        <v>834</v>
      </c>
      <c r="E121" s="129" t="s">
        <v>75</v>
      </c>
      <c r="F121" s="173" t="s">
        <v>75</v>
      </c>
      <c r="G121" s="124" t="s">
        <v>75</v>
      </c>
      <c r="H121" s="124">
        <f>H128</f>
        <v>0</v>
      </c>
      <c r="I121" s="119">
        <f>J121+K121+L121+M121+N121</f>
        <v>0</v>
      </c>
      <c r="J121" s="119">
        <f>J128</f>
        <v>0</v>
      </c>
      <c r="K121" s="119">
        <f>K128</f>
        <v>0</v>
      </c>
      <c r="L121" s="119">
        <f>L128</f>
        <v>0</v>
      </c>
      <c r="M121" s="119">
        <f>M128</f>
        <v>0</v>
      </c>
      <c r="N121" s="119">
        <f>N128</f>
        <v>0</v>
      </c>
      <c r="O121" s="7">
        <f ca="1">I121+'прил 3 (15-20)'!I120</f>
        <v>272022</v>
      </c>
    </row>
    <row r="122" spans="1:15" ht="13.5" customHeight="1">
      <c r="A122" s="140"/>
      <c r="B122" s="169"/>
      <c r="C122" s="169"/>
      <c r="D122" s="169"/>
      <c r="E122" s="169"/>
      <c r="F122" s="169"/>
      <c r="G122" s="169"/>
      <c r="H122" s="169"/>
      <c r="I122" s="172"/>
      <c r="J122" s="172"/>
      <c r="K122" s="172"/>
      <c r="L122" s="172"/>
      <c r="M122" s="172"/>
      <c r="N122" s="172"/>
      <c r="O122" s="7">
        <f ca="1">I122+'прил 3 (15-20)'!I121</f>
        <v>0</v>
      </c>
    </row>
    <row r="123" spans="1:15" ht="79.5" customHeight="1">
      <c r="A123" s="124" t="s">
        <v>62</v>
      </c>
      <c r="B123" s="157" t="s">
        <v>155</v>
      </c>
      <c r="C123" s="124" t="s">
        <v>207</v>
      </c>
      <c r="D123" s="5">
        <v>872</v>
      </c>
      <c r="E123" s="6" t="s">
        <v>189</v>
      </c>
      <c r="F123" s="14" t="s">
        <v>190</v>
      </c>
      <c r="G123" s="5" t="s">
        <v>75</v>
      </c>
      <c r="H123" s="5">
        <f>H124+H125+H126</f>
        <v>6988</v>
      </c>
      <c r="I123" s="78">
        <f t="shared" ref="I123:I128" si="8">J123+K123+L123+M123+N123</f>
        <v>34940</v>
      </c>
      <c r="J123" s="78">
        <f>J124+J125+J126</f>
        <v>6988</v>
      </c>
      <c r="K123" s="78">
        <f>K124+K125+K126</f>
        <v>6988</v>
      </c>
      <c r="L123" s="78">
        <f>L124+L125+L126</f>
        <v>6988</v>
      </c>
      <c r="M123" s="78">
        <f>M124+M125+M126</f>
        <v>6988</v>
      </c>
      <c r="N123" s="78">
        <f>N124+N125+N126</f>
        <v>6988</v>
      </c>
      <c r="O123" s="7">
        <f ca="1">I123+'прил 3 (15-20)'!I122</f>
        <v>306798</v>
      </c>
    </row>
    <row r="124" spans="1:15" ht="77.25" customHeight="1">
      <c r="A124" s="124"/>
      <c r="B124" s="157"/>
      <c r="C124" s="124"/>
      <c r="D124" s="5">
        <v>872</v>
      </c>
      <c r="E124" s="6" t="s">
        <v>189</v>
      </c>
      <c r="F124" s="14" t="s">
        <v>190</v>
      </c>
      <c r="G124" s="5">
        <v>100</v>
      </c>
      <c r="H124" s="5">
        <v>6945</v>
      </c>
      <c r="I124" s="78">
        <f t="shared" si="8"/>
        <v>34725</v>
      </c>
      <c r="J124" s="78">
        <v>6945</v>
      </c>
      <c r="K124" s="78">
        <v>6945</v>
      </c>
      <c r="L124" s="78">
        <v>6945</v>
      </c>
      <c r="M124" s="78">
        <v>6945</v>
      </c>
      <c r="N124" s="78">
        <v>6945</v>
      </c>
      <c r="O124" s="7">
        <f ca="1">I124+'прил 3 (15-20)'!I123</f>
        <v>34889</v>
      </c>
    </row>
    <row r="125" spans="1:15" ht="72" customHeight="1">
      <c r="A125" s="124"/>
      <c r="B125" s="157"/>
      <c r="C125" s="124"/>
      <c r="D125" s="5">
        <v>872</v>
      </c>
      <c r="E125" s="6" t="s">
        <v>189</v>
      </c>
      <c r="F125" s="14" t="s">
        <v>190</v>
      </c>
      <c r="G125" s="5">
        <v>200</v>
      </c>
      <c r="H125" s="5">
        <v>43</v>
      </c>
      <c r="I125" s="78">
        <f t="shared" si="8"/>
        <v>215</v>
      </c>
      <c r="J125" s="78">
        <v>43</v>
      </c>
      <c r="K125" s="78">
        <v>43</v>
      </c>
      <c r="L125" s="78">
        <v>43</v>
      </c>
      <c r="M125" s="78">
        <v>43</v>
      </c>
      <c r="N125" s="78">
        <v>43</v>
      </c>
      <c r="O125" s="7">
        <f ca="1">I125+'прил 3 (15-20)'!I124</f>
        <v>215</v>
      </c>
    </row>
    <row r="126" spans="1:15" ht="83.25" customHeight="1">
      <c r="A126" s="124"/>
      <c r="B126" s="157"/>
      <c r="C126" s="124"/>
      <c r="D126" s="5">
        <v>872</v>
      </c>
      <c r="E126" s="6" t="s">
        <v>189</v>
      </c>
      <c r="F126" s="14" t="s">
        <v>190</v>
      </c>
      <c r="G126" s="5">
        <v>800</v>
      </c>
      <c r="H126" s="5">
        <v>0</v>
      </c>
      <c r="I126" s="78">
        <f t="shared" si="8"/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">
        <f ca="1">I126+'прил 3 (15-20)'!I125</f>
        <v>35892</v>
      </c>
    </row>
    <row r="127" spans="1:15" ht="15.75" hidden="1" customHeight="1">
      <c r="A127" s="124" t="s">
        <v>64</v>
      </c>
      <c r="B127" s="157" t="s">
        <v>137</v>
      </c>
      <c r="C127" s="5" t="s">
        <v>88</v>
      </c>
      <c r="D127" s="5" t="s">
        <v>75</v>
      </c>
      <c r="E127" s="6" t="s">
        <v>75</v>
      </c>
      <c r="F127" s="23" t="s">
        <v>75</v>
      </c>
      <c r="G127" s="5" t="s">
        <v>75</v>
      </c>
      <c r="H127" s="5">
        <f>H128+H134</f>
        <v>0</v>
      </c>
      <c r="I127" s="78">
        <f t="shared" si="8"/>
        <v>0</v>
      </c>
      <c r="J127" s="78">
        <f>J128+J134</f>
        <v>0</v>
      </c>
      <c r="K127" s="78">
        <f>K128+K134</f>
        <v>0</v>
      </c>
      <c r="L127" s="78">
        <f>L128+L134</f>
        <v>0</v>
      </c>
      <c r="M127" s="78">
        <f>M128+M134</f>
        <v>0</v>
      </c>
      <c r="N127" s="78">
        <f>N128+N134</f>
        <v>0</v>
      </c>
      <c r="O127" s="7">
        <f ca="1">I127+'прил 3 (15-20)'!I126</f>
        <v>35521</v>
      </c>
    </row>
    <row r="128" spans="1:15" ht="25.5" hidden="1" customHeight="1">
      <c r="A128" s="124"/>
      <c r="B128" s="157"/>
      <c r="C128" s="131" t="s">
        <v>212</v>
      </c>
      <c r="D128" s="124">
        <v>834</v>
      </c>
      <c r="E128" s="129" t="s">
        <v>75</v>
      </c>
      <c r="F128" s="173" t="s">
        <v>75</v>
      </c>
      <c r="G128" s="124" t="s">
        <v>75</v>
      </c>
      <c r="H128" s="124">
        <v>0</v>
      </c>
      <c r="I128" s="119">
        <f t="shared" si="8"/>
        <v>0</v>
      </c>
      <c r="J128" s="119">
        <v>0</v>
      </c>
      <c r="K128" s="119">
        <v>0</v>
      </c>
      <c r="L128" s="119">
        <v>0</v>
      </c>
      <c r="M128" s="119">
        <v>0</v>
      </c>
      <c r="N128" s="119">
        <v>0</v>
      </c>
      <c r="O128" s="7">
        <f ca="1">I128+'прил 3 (15-20)'!I127</f>
        <v>359</v>
      </c>
    </row>
    <row r="129" spans="1:15" ht="12.75" hidden="1" customHeight="1">
      <c r="A129" s="124"/>
      <c r="B129" s="157"/>
      <c r="C129" s="142"/>
      <c r="D129" s="124"/>
      <c r="E129" s="129"/>
      <c r="F129" s="173"/>
      <c r="G129" s="124"/>
      <c r="H129" s="124"/>
      <c r="I129" s="119"/>
      <c r="J129" s="119"/>
      <c r="K129" s="119"/>
      <c r="L129" s="119"/>
      <c r="M129" s="119"/>
      <c r="N129" s="119"/>
      <c r="O129" s="7">
        <f ca="1">I129+'прил 3 (15-20)'!I128</f>
        <v>12</v>
      </c>
    </row>
    <row r="130" spans="1:15" ht="15" hidden="1" customHeight="1">
      <c r="A130" s="124"/>
      <c r="B130" s="157"/>
      <c r="C130" s="16"/>
      <c r="D130" s="124"/>
      <c r="E130" s="129"/>
      <c r="F130" s="173"/>
      <c r="G130" s="124"/>
      <c r="H130" s="124"/>
      <c r="I130" s="119"/>
      <c r="J130" s="119"/>
      <c r="K130" s="119"/>
      <c r="L130" s="119"/>
      <c r="M130" s="119"/>
      <c r="N130" s="119"/>
      <c r="O130" s="7">
        <f ca="1">I130+'прил 3 (15-20)'!I129</f>
        <v>263</v>
      </c>
    </row>
    <row r="131" spans="1:15" ht="15.75" hidden="1" customHeight="1" thickBot="1">
      <c r="A131" s="124"/>
      <c r="B131" s="157"/>
      <c r="C131" s="5"/>
      <c r="D131" s="124"/>
      <c r="E131" s="129"/>
      <c r="F131" s="173"/>
      <c r="G131" s="124"/>
      <c r="H131" s="124"/>
      <c r="I131" s="119"/>
      <c r="J131" s="119"/>
      <c r="K131" s="119"/>
      <c r="L131" s="119"/>
      <c r="M131" s="119"/>
      <c r="N131" s="119"/>
      <c r="O131" s="7">
        <f ca="1">I131+'прил 3 (15-20)'!I130</f>
        <v>164</v>
      </c>
    </row>
    <row r="132" spans="1:15" ht="77.25" hidden="1" customHeight="1">
      <c r="A132" s="124"/>
      <c r="B132" s="157"/>
      <c r="C132" s="5"/>
      <c r="D132" s="5">
        <v>834</v>
      </c>
      <c r="E132" s="6" t="s">
        <v>189</v>
      </c>
      <c r="F132" s="14" t="s">
        <v>191</v>
      </c>
      <c r="G132" s="5">
        <v>200</v>
      </c>
      <c r="H132" s="5">
        <v>0</v>
      </c>
      <c r="I132" s="78">
        <f>J132+K132+L132+M132+N132</f>
        <v>0</v>
      </c>
      <c r="J132" s="78">
        <v>0</v>
      </c>
      <c r="K132" s="78">
        <v>0</v>
      </c>
      <c r="L132" s="78">
        <v>0</v>
      </c>
      <c r="M132" s="78">
        <v>0</v>
      </c>
      <c r="N132" s="78">
        <v>0</v>
      </c>
      <c r="O132" s="7">
        <f ca="1">I132+'прил 3 (15-20)'!I131</f>
        <v>0</v>
      </c>
    </row>
    <row r="133" spans="1:15" ht="69" hidden="1" customHeight="1">
      <c r="A133" s="124"/>
      <c r="B133" s="157"/>
      <c r="C133" s="24"/>
      <c r="D133" s="5">
        <v>834</v>
      </c>
      <c r="E133" s="6" t="s">
        <v>189</v>
      </c>
      <c r="F133" s="14" t="s">
        <v>192</v>
      </c>
      <c r="G133" s="5">
        <v>400</v>
      </c>
      <c r="H133" s="5">
        <v>0</v>
      </c>
      <c r="I133" s="78">
        <f>J133+K133+L133+M133+N133</f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">
        <f ca="1">I133+'прил 3 (15-20)'!I132</f>
        <v>0</v>
      </c>
    </row>
    <row r="134" spans="1:15" ht="30" hidden="1" customHeight="1">
      <c r="A134" s="124"/>
      <c r="B134" s="157"/>
      <c r="C134" s="131" t="s">
        <v>198</v>
      </c>
      <c r="D134" s="124">
        <v>872</v>
      </c>
      <c r="E134" s="129" t="s">
        <v>189</v>
      </c>
      <c r="F134" s="158" t="s">
        <v>192</v>
      </c>
      <c r="G134" s="124">
        <v>200</v>
      </c>
      <c r="H134" s="124">
        <v>0</v>
      </c>
      <c r="I134" s="119">
        <f>J134+K134+L134+M134+N134</f>
        <v>0</v>
      </c>
      <c r="J134" s="119">
        <v>0</v>
      </c>
      <c r="K134" s="119">
        <v>0</v>
      </c>
      <c r="L134" s="119">
        <v>0</v>
      </c>
      <c r="M134" s="119">
        <v>0</v>
      </c>
      <c r="N134" s="119">
        <v>0</v>
      </c>
      <c r="O134" s="7">
        <f ca="1">I134+'прил 3 (15-20)'!I133</f>
        <v>0</v>
      </c>
    </row>
    <row r="135" spans="1:15" ht="39.75" hidden="1" customHeight="1">
      <c r="A135" s="124"/>
      <c r="B135" s="157"/>
      <c r="C135" s="142"/>
      <c r="D135" s="124"/>
      <c r="E135" s="129"/>
      <c r="F135" s="158"/>
      <c r="G135" s="124"/>
      <c r="H135" s="124"/>
      <c r="I135" s="119"/>
      <c r="J135" s="119"/>
      <c r="K135" s="119"/>
      <c r="L135" s="119"/>
      <c r="M135" s="119"/>
      <c r="N135" s="119"/>
      <c r="O135" s="7">
        <f ca="1">I135+'прил 3 (15-20)'!I134</f>
        <v>104</v>
      </c>
    </row>
    <row r="136" spans="1:15" ht="39" customHeight="1">
      <c r="A136" s="124" t="s">
        <v>66</v>
      </c>
      <c r="B136" s="157" t="s">
        <v>156</v>
      </c>
      <c r="C136" s="124" t="s">
        <v>238</v>
      </c>
      <c r="D136" s="5">
        <v>872</v>
      </c>
      <c r="E136" s="6" t="s">
        <v>189</v>
      </c>
      <c r="F136" s="19" t="s">
        <v>75</v>
      </c>
      <c r="G136" s="25" t="s">
        <v>75</v>
      </c>
      <c r="H136" s="5">
        <f>H137+H138+H139</f>
        <v>50129</v>
      </c>
      <c r="I136" s="78">
        <f>J136+K136+L136+M136+N136</f>
        <v>250645</v>
      </c>
      <c r="J136" s="78">
        <f>J137+J138+J139</f>
        <v>50129</v>
      </c>
      <c r="K136" s="78">
        <f>K137+K138+K139</f>
        <v>50129</v>
      </c>
      <c r="L136" s="78">
        <f>L137+L138+L139</f>
        <v>50129</v>
      </c>
      <c r="M136" s="78">
        <f>M137+M138+M139</f>
        <v>50129</v>
      </c>
      <c r="N136" s="78">
        <f>N137+N138+N139</f>
        <v>50129</v>
      </c>
      <c r="O136" s="7">
        <f ca="1">I136+'прил 3 (15-20)'!I135</f>
        <v>250705</v>
      </c>
    </row>
    <row r="137" spans="1:15" ht="62.25" customHeight="1">
      <c r="A137" s="124"/>
      <c r="B137" s="157"/>
      <c r="C137" s="124"/>
      <c r="D137" s="5">
        <v>872</v>
      </c>
      <c r="E137" s="6" t="s">
        <v>189</v>
      </c>
      <c r="F137" s="14" t="s">
        <v>193</v>
      </c>
      <c r="G137" s="5">
        <v>100</v>
      </c>
      <c r="H137" s="5">
        <v>48777</v>
      </c>
      <c r="I137" s="78">
        <f>J137+K137+L137+M137+N137</f>
        <v>243885</v>
      </c>
      <c r="J137" s="78">
        <v>48777</v>
      </c>
      <c r="K137" s="78">
        <v>48777</v>
      </c>
      <c r="L137" s="78">
        <v>48777</v>
      </c>
      <c r="M137" s="78">
        <v>48777</v>
      </c>
      <c r="N137" s="78">
        <v>48777</v>
      </c>
      <c r="O137" s="7">
        <f ca="1">I137+'прил 3 (15-20)'!I136</f>
        <v>243984</v>
      </c>
    </row>
    <row r="138" spans="1:15" ht="66" customHeight="1">
      <c r="A138" s="124"/>
      <c r="B138" s="157"/>
      <c r="C138" s="124"/>
      <c r="D138" s="5">
        <v>872</v>
      </c>
      <c r="E138" s="6" t="s">
        <v>189</v>
      </c>
      <c r="F138" s="14" t="s">
        <v>193</v>
      </c>
      <c r="G138" s="5">
        <v>200</v>
      </c>
      <c r="H138" s="5">
        <v>1344</v>
      </c>
      <c r="I138" s="78">
        <f>J138+K138+L138+M138+N138</f>
        <v>6720</v>
      </c>
      <c r="J138" s="78">
        <v>1344</v>
      </c>
      <c r="K138" s="78">
        <v>1344</v>
      </c>
      <c r="L138" s="78">
        <v>1344</v>
      </c>
      <c r="M138" s="78">
        <v>1344</v>
      </c>
      <c r="N138" s="78">
        <v>1344</v>
      </c>
      <c r="O138" s="7">
        <f ca="1">I138+'прил 3 (15-20)'!I137</f>
        <v>6720</v>
      </c>
    </row>
    <row r="139" spans="1:15" ht="65.25" customHeight="1">
      <c r="A139" s="124"/>
      <c r="B139" s="157"/>
      <c r="C139" s="124"/>
      <c r="D139" s="5">
        <v>872</v>
      </c>
      <c r="E139" s="6" t="s">
        <v>189</v>
      </c>
      <c r="F139" s="14" t="s">
        <v>193</v>
      </c>
      <c r="G139" s="5">
        <v>800</v>
      </c>
      <c r="H139" s="5">
        <v>8</v>
      </c>
      <c r="I139" s="78">
        <f>J139+K139+L139+M139+N139</f>
        <v>40</v>
      </c>
      <c r="J139" s="78">
        <v>8</v>
      </c>
      <c r="K139" s="78">
        <v>8</v>
      </c>
      <c r="L139" s="78">
        <v>8</v>
      </c>
      <c r="M139" s="78">
        <v>8</v>
      </c>
      <c r="N139" s="78">
        <v>8</v>
      </c>
      <c r="O139" s="7">
        <f ca="1">I139+'прил 3 (15-20)'!I138</f>
        <v>235907</v>
      </c>
    </row>
  </sheetData>
  <mergeCells count="345">
    <mergeCell ref="G109:G110"/>
    <mergeCell ref="I109:I110"/>
    <mergeCell ref="H69:H70"/>
    <mergeCell ref="H101:H102"/>
    <mergeCell ref="H93:H94"/>
    <mergeCell ref="G104:G105"/>
    <mergeCell ref="G69:G70"/>
    <mergeCell ref="G82:G84"/>
    <mergeCell ref="M116:M117"/>
    <mergeCell ref="N109:N110"/>
    <mergeCell ref="K104:K105"/>
    <mergeCell ref="K109:K110"/>
    <mergeCell ref="K107:K108"/>
    <mergeCell ref="G107:G108"/>
    <mergeCell ref="H107:H108"/>
    <mergeCell ref="J107:J108"/>
    <mergeCell ref="I107:I108"/>
    <mergeCell ref="H109:H110"/>
    <mergeCell ref="L121:L122"/>
    <mergeCell ref="L118:L119"/>
    <mergeCell ref="N107:N108"/>
    <mergeCell ref="N121:N122"/>
    <mergeCell ref="M121:M122"/>
    <mergeCell ref="M107:M108"/>
    <mergeCell ref="M109:M110"/>
    <mergeCell ref="N118:N119"/>
    <mergeCell ref="N116:N117"/>
    <mergeCell ref="M118:M119"/>
    <mergeCell ref="L107:L108"/>
    <mergeCell ref="L109:L110"/>
    <mergeCell ref="L116:L117"/>
    <mergeCell ref="M104:M105"/>
    <mergeCell ref="M134:M135"/>
    <mergeCell ref="N134:N135"/>
    <mergeCell ref="M128:M131"/>
    <mergeCell ref="N128:N131"/>
    <mergeCell ref="L134:L135"/>
    <mergeCell ref="L128:L131"/>
    <mergeCell ref="N104:N105"/>
    <mergeCell ref="M101:M102"/>
    <mergeCell ref="N69:N70"/>
    <mergeCell ref="L104:L105"/>
    <mergeCell ref="L82:L84"/>
    <mergeCell ref="N101:N102"/>
    <mergeCell ref="N82:N84"/>
    <mergeCell ref="M82:M84"/>
    <mergeCell ref="M93:M94"/>
    <mergeCell ref="N67:N68"/>
    <mergeCell ref="M69:M70"/>
    <mergeCell ref="L101:L102"/>
    <mergeCell ref="M62:M63"/>
    <mergeCell ref="M65:M66"/>
    <mergeCell ref="M67:M68"/>
    <mergeCell ref="L69:L70"/>
    <mergeCell ref="N93:N94"/>
    <mergeCell ref="L93:L94"/>
    <mergeCell ref="N51:N52"/>
    <mergeCell ref="L62:L63"/>
    <mergeCell ref="L51:L52"/>
    <mergeCell ref="L65:L66"/>
    <mergeCell ref="N65:N66"/>
    <mergeCell ref="M51:M52"/>
    <mergeCell ref="N62:N63"/>
    <mergeCell ref="H62:H63"/>
    <mergeCell ref="L67:L68"/>
    <mergeCell ref="H104:H105"/>
    <mergeCell ref="J104:J105"/>
    <mergeCell ref="I67:I68"/>
    <mergeCell ref="I69:I70"/>
    <mergeCell ref="H67:H68"/>
    <mergeCell ref="I101:I102"/>
    <mergeCell ref="I93:I94"/>
    <mergeCell ref="I82:I84"/>
    <mergeCell ref="G101:G102"/>
    <mergeCell ref="H82:H84"/>
    <mergeCell ref="J82:J84"/>
    <mergeCell ref="J101:J102"/>
    <mergeCell ref="J93:J94"/>
    <mergeCell ref="J67:J68"/>
    <mergeCell ref="G67:G68"/>
    <mergeCell ref="G93:G94"/>
    <mergeCell ref="K51:K52"/>
    <mergeCell ref="K101:K102"/>
    <mergeCell ref="J69:J70"/>
    <mergeCell ref="J65:J66"/>
    <mergeCell ref="J51:J52"/>
    <mergeCell ref="J62:J63"/>
    <mergeCell ref="K116:K117"/>
    <mergeCell ref="K134:K135"/>
    <mergeCell ref="K121:K122"/>
    <mergeCell ref="K128:K131"/>
    <mergeCell ref="K118:K119"/>
    <mergeCell ref="J134:J135"/>
    <mergeCell ref="J128:J131"/>
    <mergeCell ref="J109:J110"/>
    <mergeCell ref="I104:I105"/>
    <mergeCell ref="K62:K63"/>
    <mergeCell ref="K82:K84"/>
    <mergeCell ref="K69:K70"/>
    <mergeCell ref="K65:K66"/>
    <mergeCell ref="K93:K94"/>
    <mergeCell ref="K67:K68"/>
    <mergeCell ref="I65:I66"/>
    <mergeCell ref="I62:I63"/>
    <mergeCell ref="J118:J119"/>
    <mergeCell ref="I116:I117"/>
    <mergeCell ref="J121:J122"/>
    <mergeCell ref="J116:J117"/>
    <mergeCell ref="H118:H119"/>
    <mergeCell ref="H121:H122"/>
    <mergeCell ref="E121:E122"/>
    <mergeCell ref="G134:G135"/>
    <mergeCell ref="F128:F131"/>
    <mergeCell ref="E116:E117"/>
    <mergeCell ref="G116:G117"/>
    <mergeCell ref="F118:F119"/>
    <mergeCell ref="G118:G119"/>
    <mergeCell ref="G128:G131"/>
    <mergeCell ref="F121:F122"/>
    <mergeCell ref="G121:G122"/>
    <mergeCell ref="I121:I122"/>
    <mergeCell ref="I118:I119"/>
    <mergeCell ref="H134:H135"/>
    <mergeCell ref="H128:H131"/>
    <mergeCell ref="H116:H117"/>
    <mergeCell ref="F134:F135"/>
    <mergeCell ref="F116:F117"/>
    <mergeCell ref="I134:I135"/>
    <mergeCell ref="I128:I131"/>
    <mergeCell ref="E128:E131"/>
    <mergeCell ref="E134:E135"/>
    <mergeCell ref="A136:A139"/>
    <mergeCell ref="A127:A135"/>
    <mergeCell ref="B136:B139"/>
    <mergeCell ref="D134:D135"/>
    <mergeCell ref="C136:C139"/>
    <mergeCell ref="C134:C135"/>
    <mergeCell ref="C128:C129"/>
    <mergeCell ref="D128:D131"/>
    <mergeCell ref="D118:D119"/>
    <mergeCell ref="B123:B126"/>
    <mergeCell ref="B114:B115"/>
    <mergeCell ref="C114:C115"/>
    <mergeCell ref="B118:B122"/>
    <mergeCell ref="C121:C122"/>
    <mergeCell ref="C118:C119"/>
    <mergeCell ref="B116:B117"/>
    <mergeCell ref="B127:B135"/>
    <mergeCell ref="C123:C126"/>
    <mergeCell ref="D121:D122"/>
    <mergeCell ref="D109:D110"/>
    <mergeCell ref="C109:C110"/>
    <mergeCell ref="A116:A117"/>
    <mergeCell ref="A118:A122"/>
    <mergeCell ref="A114:A115"/>
    <mergeCell ref="A123:A126"/>
    <mergeCell ref="D114:D115"/>
    <mergeCell ref="F104:F105"/>
    <mergeCell ref="F67:F68"/>
    <mergeCell ref="D107:D108"/>
    <mergeCell ref="C107:C108"/>
    <mergeCell ref="F109:F110"/>
    <mergeCell ref="D116:D117"/>
    <mergeCell ref="C116:C117"/>
    <mergeCell ref="E114:E115"/>
    <mergeCell ref="F97:F98"/>
    <mergeCell ref="F93:F94"/>
    <mergeCell ref="E93:E94"/>
    <mergeCell ref="E118:E119"/>
    <mergeCell ref="B67:B70"/>
    <mergeCell ref="B75:B80"/>
    <mergeCell ref="F101:F102"/>
    <mergeCell ref="E97:E98"/>
    <mergeCell ref="D93:D94"/>
    <mergeCell ref="F107:F108"/>
    <mergeCell ref="E101:E102"/>
    <mergeCell ref="A106:A110"/>
    <mergeCell ref="C111:C113"/>
    <mergeCell ref="A111:A113"/>
    <mergeCell ref="B111:B113"/>
    <mergeCell ref="D104:D105"/>
    <mergeCell ref="E104:E105"/>
    <mergeCell ref="E109:E110"/>
    <mergeCell ref="E107:E108"/>
    <mergeCell ref="B106:B110"/>
    <mergeCell ref="B104:B105"/>
    <mergeCell ref="B96:B98"/>
    <mergeCell ref="A91:A94"/>
    <mergeCell ref="A96:A98"/>
    <mergeCell ref="A104:A105"/>
    <mergeCell ref="C104:C105"/>
    <mergeCell ref="D97:D98"/>
    <mergeCell ref="C96:C98"/>
    <mergeCell ref="A101:A103"/>
    <mergeCell ref="D101:D102"/>
    <mergeCell ref="B101:B103"/>
    <mergeCell ref="B91:B94"/>
    <mergeCell ref="F51:F52"/>
    <mergeCell ref="F62:F63"/>
    <mergeCell ref="C65:C66"/>
    <mergeCell ref="C85:C88"/>
    <mergeCell ref="E69:E70"/>
    <mergeCell ref="D69:D70"/>
    <mergeCell ref="E82:E84"/>
    <mergeCell ref="D67:D68"/>
    <mergeCell ref="F82:F84"/>
    <mergeCell ref="F69:F70"/>
    <mergeCell ref="E65:E66"/>
    <mergeCell ref="E67:E68"/>
    <mergeCell ref="C67:C70"/>
    <mergeCell ref="C82:C84"/>
    <mergeCell ref="D82:D84"/>
    <mergeCell ref="C93:C94"/>
    <mergeCell ref="D65:D66"/>
    <mergeCell ref="D62:D63"/>
    <mergeCell ref="A33:A36"/>
    <mergeCell ref="E34:E35"/>
    <mergeCell ref="E38:E41"/>
    <mergeCell ref="E48:E50"/>
    <mergeCell ref="D34:D35"/>
    <mergeCell ref="A51:A54"/>
    <mergeCell ref="A48:A50"/>
    <mergeCell ref="A55:A61"/>
    <mergeCell ref="B51:B54"/>
    <mergeCell ref="A82:A90"/>
    <mergeCell ref="C62:C63"/>
    <mergeCell ref="B82:B90"/>
    <mergeCell ref="B71:B74"/>
    <mergeCell ref="A79:A80"/>
    <mergeCell ref="A71:A74"/>
    <mergeCell ref="A67:A70"/>
    <mergeCell ref="A65:A66"/>
    <mergeCell ref="B65:B66"/>
    <mergeCell ref="B62:B63"/>
    <mergeCell ref="B55:B61"/>
    <mergeCell ref="C38:C41"/>
    <mergeCell ref="C51:C52"/>
    <mergeCell ref="D51:D52"/>
    <mergeCell ref="D48:D50"/>
    <mergeCell ref="D38:D41"/>
    <mergeCell ref="F65:F66"/>
    <mergeCell ref="E51:E52"/>
    <mergeCell ref="E62:E63"/>
    <mergeCell ref="M22:M23"/>
    <mergeCell ref="K22:K23"/>
    <mergeCell ref="J22:J23"/>
    <mergeCell ref="H22:H23"/>
    <mergeCell ref="I22:I23"/>
    <mergeCell ref="L22:L23"/>
    <mergeCell ref="G22:G23"/>
    <mergeCell ref="J38:J41"/>
    <mergeCell ref="L38:L41"/>
    <mergeCell ref="G38:G41"/>
    <mergeCell ref="G34:G35"/>
    <mergeCell ref="J34:J35"/>
    <mergeCell ref="L34:L35"/>
    <mergeCell ref="I38:I41"/>
    <mergeCell ref="K34:K35"/>
    <mergeCell ref="H34:H35"/>
    <mergeCell ref="G51:G52"/>
    <mergeCell ref="G65:G66"/>
    <mergeCell ref="I51:I52"/>
    <mergeCell ref="H51:H52"/>
    <mergeCell ref="H38:H41"/>
    <mergeCell ref="H48:H50"/>
    <mergeCell ref="G48:G50"/>
    <mergeCell ref="I48:I50"/>
    <mergeCell ref="H65:H66"/>
    <mergeCell ref="G62:G63"/>
    <mergeCell ref="A29:A32"/>
    <mergeCell ref="M48:M50"/>
    <mergeCell ref="K48:K50"/>
    <mergeCell ref="K38:K41"/>
    <mergeCell ref="N34:N35"/>
    <mergeCell ref="N48:N50"/>
    <mergeCell ref="M34:M35"/>
    <mergeCell ref="F38:F41"/>
    <mergeCell ref="F48:F50"/>
    <mergeCell ref="I34:I35"/>
    <mergeCell ref="M16:M17"/>
    <mergeCell ref="J2:N2"/>
    <mergeCell ref="A5:N6"/>
    <mergeCell ref="B10:B11"/>
    <mergeCell ref="A10:A11"/>
    <mergeCell ref="C10:C11"/>
    <mergeCell ref="J16:J17"/>
    <mergeCell ref="J48:J50"/>
    <mergeCell ref="N38:N41"/>
    <mergeCell ref="M38:M41"/>
    <mergeCell ref="L48:L50"/>
    <mergeCell ref="B33:B36"/>
    <mergeCell ref="B29:B32"/>
    <mergeCell ref="B48:B50"/>
    <mergeCell ref="C48:C50"/>
    <mergeCell ref="C34:C35"/>
    <mergeCell ref="F34:F35"/>
    <mergeCell ref="J14:J15"/>
    <mergeCell ref="J20:J21"/>
    <mergeCell ref="C22:C23"/>
    <mergeCell ref="F22:F23"/>
    <mergeCell ref="I20:I21"/>
    <mergeCell ref="D22:D23"/>
    <mergeCell ref="C16:C17"/>
    <mergeCell ref="G16:G17"/>
    <mergeCell ref="D16:D17"/>
    <mergeCell ref="F16:F17"/>
    <mergeCell ref="J1:N1"/>
    <mergeCell ref="M14:M15"/>
    <mergeCell ref="N14:N15"/>
    <mergeCell ref="I10:N10"/>
    <mergeCell ref="A7:O8"/>
    <mergeCell ref="B13:B18"/>
    <mergeCell ref="K14:K15"/>
    <mergeCell ref="D10:G10"/>
    <mergeCell ref="D14:D15"/>
    <mergeCell ref="I16:I17"/>
    <mergeCell ref="N22:N23"/>
    <mergeCell ref="N16:N17"/>
    <mergeCell ref="L14:L15"/>
    <mergeCell ref="H16:H17"/>
    <mergeCell ref="L16:L17"/>
    <mergeCell ref="K20:K21"/>
    <mergeCell ref="I14:I15"/>
    <mergeCell ref="N20:N21"/>
    <mergeCell ref="M20:M21"/>
    <mergeCell ref="H14:H15"/>
    <mergeCell ref="A24:A28"/>
    <mergeCell ref="F20:F21"/>
    <mergeCell ref="D20:D21"/>
    <mergeCell ref="E20:E21"/>
    <mergeCell ref="B19:B23"/>
    <mergeCell ref="A19:A23"/>
    <mergeCell ref="E22:E23"/>
    <mergeCell ref="B24:B28"/>
    <mergeCell ref="C20:C21"/>
    <mergeCell ref="A13:A18"/>
    <mergeCell ref="G14:G15"/>
    <mergeCell ref="K16:K17"/>
    <mergeCell ref="L20:L21"/>
    <mergeCell ref="H20:H21"/>
    <mergeCell ref="G20:G21"/>
    <mergeCell ref="C14:C15"/>
    <mergeCell ref="E14:E15"/>
    <mergeCell ref="E16:E17"/>
    <mergeCell ref="F14:F15"/>
  </mergeCells>
  <phoneticPr fontId="6" type="noConversion"/>
  <pageMargins left="0.78740157480314965" right="0.59055118110236227" top="1.1811023622047245" bottom="0.78740157480314965" header="0.51181102362204722" footer="0.51181102362204722"/>
  <pageSetup paperSize="9" scale="73" firstPageNumber="61" fitToHeight="14" orientation="landscape" useFirstPageNumber="1" r:id="rId1"/>
  <headerFooter differentFirst="1" scaleWithDoc="0" alignWithMargins="0">
    <oddHeader>&amp;C&amp;"Times New Roman,обычный"&amp;12&amp;P</oddHeader>
    <firstHeader xml:space="preserve">&amp;C&amp;"Times New Roman,обычный"&amp;12 61&amp;R&amp;"Times New Roman,обычный"&amp;13Приложение № 3    к муниципальной программе    «Развитие культуры и искусства    Старооскольского городского округа    </firstHeader>
  </headerFooter>
  <rowBreaks count="8" manualBreakCount="8">
    <brk id="18" max="13" man="1"/>
    <brk id="28" max="13" man="1"/>
    <brk id="36" max="13" man="1"/>
    <brk id="54" max="13" man="1"/>
    <brk id="74" max="13" man="1"/>
    <brk id="81" max="13" man="1"/>
    <brk id="110" max="13" man="1"/>
    <brk id="12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292"/>
  <sheetViews>
    <sheetView zoomScaleSheetLayoutView="100" workbookViewId="0">
      <selection activeCell="J131" sqref="J131:K131"/>
    </sheetView>
  </sheetViews>
  <sheetFormatPr defaultRowHeight="12.75"/>
  <cols>
    <col min="1" max="1" width="17.5703125" customWidth="1"/>
    <col min="2" max="2" width="24.28515625" customWidth="1"/>
    <col min="3" max="3" width="20.140625" customWidth="1"/>
    <col min="4" max="4" width="15.42578125" customWidth="1"/>
    <col min="5" max="5" width="14.42578125" customWidth="1"/>
    <col min="6" max="6" width="12.28515625" customWidth="1"/>
    <col min="7" max="7" width="12.42578125" customWidth="1"/>
    <col min="8" max="8" width="12.85546875" customWidth="1"/>
    <col min="9" max="9" width="12" customWidth="1"/>
    <col min="10" max="10" width="10.7109375" customWidth="1"/>
    <col min="11" max="11" width="14.7109375" customWidth="1"/>
    <col min="12" max="12" width="9.42578125" hidden="1" customWidth="1"/>
  </cols>
  <sheetData>
    <row r="1" spans="1:12" ht="19.5" customHeight="1">
      <c r="G1" s="116"/>
      <c r="H1" s="116"/>
      <c r="I1" s="116"/>
      <c r="J1" s="116"/>
      <c r="K1" s="116"/>
    </row>
    <row r="2" spans="1:12" ht="15">
      <c r="I2" s="4"/>
      <c r="J2" s="4"/>
      <c r="K2" s="4"/>
    </row>
    <row r="3" spans="1:12" ht="4.5" customHeight="1">
      <c r="A3" s="185" t="s">
        <v>245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2" ht="18.7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2" ht="18.75" customHeight="1">
      <c r="A5" s="188" t="s">
        <v>246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2" ht="18.75" customHeight="1">
      <c r="A6" s="188" t="s">
        <v>244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2" ht="18" customHeight="1">
      <c r="A7" s="1"/>
    </row>
    <row r="8" spans="1:12" ht="18" customHeight="1">
      <c r="A8" s="180" t="s">
        <v>0</v>
      </c>
      <c r="B8" s="178" t="s">
        <v>1</v>
      </c>
      <c r="C8" s="180" t="s">
        <v>2</v>
      </c>
      <c r="D8" s="189" t="s">
        <v>3</v>
      </c>
      <c r="E8" s="179"/>
      <c r="F8" s="179"/>
      <c r="G8" s="179"/>
      <c r="H8" s="179"/>
      <c r="I8" s="179"/>
      <c r="J8" s="179"/>
      <c r="K8" s="179"/>
    </row>
    <row r="9" spans="1:12" ht="57" customHeight="1">
      <c r="A9" s="182"/>
      <c r="B9" s="178"/>
      <c r="C9" s="182"/>
      <c r="D9" s="45">
        <v>2014</v>
      </c>
      <c r="E9" s="45" t="s">
        <v>133</v>
      </c>
      <c r="F9" s="45">
        <v>2015</v>
      </c>
      <c r="G9" s="45">
        <v>2016</v>
      </c>
      <c r="H9" s="48">
        <v>2017</v>
      </c>
      <c r="I9" s="60">
        <v>2018</v>
      </c>
      <c r="J9" s="45">
        <v>2019</v>
      </c>
      <c r="K9" s="45">
        <v>2020</v>
      </c>
    </row>
    <row r="10" spans="1:12" ht="15">
      <c r="A10" s="49">
        <v>1</v>
      </c>
      <c r="B10" s="49">
        <f>A10+1</f>
        <v>2</v>
      </c>
      <c r="C10" s="49">
        <f t="shared" ref="C10:K10" si="0">B10+1</f>
        <v>3</v>
      </c>
      <c r="D10" s="49">
        <f t="shared" si="0"/>
        <v>4</v>
      </c>
      <c r="E10" s="49">
        <f t="shared" si="0"/>
        <v>5</v>
      </c>
      <c r="F10" s="49">
        <f t="shared" si="0"/>
        <v>6</v>
      </c>
      <c r="G10" s="49">
        <f t="shared" si="0"/>
        <v>7</v>
      </c>
      <c r="H10" s="49">
        <f t="shared" si="0"/>
        <v>8</v>
      </c>
      <c r="I10" s="49">
        <f t="shared" si="0"/>
        <v>9</v>
      </c>
      <c r="J10" s="49">
        <f t="shared" si="0"/>
        <v>10</v>
      </c>
      <c r="K10" s="49">
        <f t="shared" si="0"/>
        <v>11</v>
      </c>
      <c r="L10" s="59"/>
    </row>
    <row r="11" spans="1:12" ht="15.75" customHeight="1">
      <c r="A11" s="178" t="s">
        <v>5</v>
      </c>
      <c r="B11" s="178" t="s">
        <v>147</v>
      </c>
      <c r="C11" s="45" t="s">
        <v>4</v>
      </c>
      <c r="D11" s="76">
        <f t="shared" ref="D11:K11" si="1">D12+D13+D14+D15+D16</f>
        <v>269432</v>
      </c>
      <c r="E11" s="76">
        <f>E12+E13+E14+E15+E16</f>
        <v>2412430.5</v>
      </c>
      <c r="F11" s="76">
        <f t="shared" si="1"/>
        <v>263514</v>
      </c>
      <c r="G11" s="76">
        <f t="shared" si="1"/>
        <v>288738</v>
      </c>
      <c r="H11" s="77">
        <f t="shared" si="1"/>
        <v>355529</v>
      </c>
      <c r="I11" s="76">
        <f t="shared" si="1"/>
        <v>424394</v>
      </c>
      <c r="J11" s="76">
        <f t="shared" si="1"/>
        <v>591197.5</v>
      </c>
      <c r="K11" s="76">
        <f t="shared" si="1"/>
        <v>489058</v>
      </c>
      <c r="L11" s="43">
        <f ca="1">E11+'прил 4 (21-25)'!E10</f>
        <v>4555596.5</v>
      </c>
    </row>
    <row r="12" spans="1:12" ht="30">
      <c r="A12" s="178"/>
      <c r="B12" s="178"/>
      <c r="C12" s="45" t="s">
        <v>6</v>
      </c>
      <c r="D12" s="76">
        <f t="shared" ref="D12:K14" si="2">D18+D78+D127+D223+D241+D266</f>
        <v>1810</v>
      </c>
      <c r="E12" s="76">
        <f t="shared" si="2"/>
        <v>17544.7</v>
      </c>
      <c r="F12" s="76">
        <f t="shared" si="2"/>
        <v>558</v>
      </c>
      <c r="G12" s="76">
        <f t="shared" si="2"/>
        <v>234</v>
      </c>
      <c r="H12" s="77">
        <f t="shared" si="2"/>
        <v>3694</v>
      </c>
      <c r="I12" s="76">
        <f t="shared" si="2"/>
        <v>4710</v>
      </c>
      <c r="J12" s="76">
        <f t="shared" si="2"/>
        <v>8348.7000000000007</v>
      </c>
      <c r="K12" s="76">
        <f t="shared" si="2"/>
        <v>0</v>
      </c>
      <c r="L12" s="43">
        <f ca="1">E12+'прил 4 (21-25)'!E11</f>
        <v>17544.7</v>
      </c>
    </row>
    <row r="13" spans="1:12" ht="15">
      <c r="A13" s="178"/>
      <c r="B13" s="178"/>
      <c r="C13" s="45" t="s">
        <v>7</v>
      </c>
      <c r="D13" s="76">
        <f t="shared" si="2"/>
        <v>1309</v>
      </c>
      <c r="E13" s="76">
        <f t="shared" si="2"/>
        <v>171763.80000000002</v>
      </c>
      <c r="F13" s="76">
        <f t="shared" si="2"/>
        <v>0</v>
      </c>
      <c r="G13" s="76">
        <f t="shared" si="2"/>
        <v>0</v>
      </c>
      <c r="H13" s="77">
        <f t="shared" si="2"/>
        <v>13844</v>
      </c>
      <c r="I13" s="76">
        <f t="shared" si="2"/>
        <v>58785</v>
      </c>
      <c r="J13" s="76">
        <f t="shared" si="2"/>
        <v>80774.8</v>
      </c>
      <c r="K13" s="76">
        <f t="shared" si="2"/>
        <v>18360</v>
      </c>
      <c r="L13" s="43">
        <f ca="1">E13+'прил 4 (21-25)'!E12</f>
        <v>199267.80000000002</v>
      </c>
    </row>
    <row r="14" spans="1:12" ht="30">
      <c r="A14" s="178"/>
      <c r="B14" s="178"/>
      <c r="C14" s="45" t="s">
        <v>8</v>
      </c>
      <c r="D14" s="76">
        <f t="shared" si="2"/>
        <v>234263</v>
      </c>
      <c r="E14" s="76">
        <f t="shared" si="2"/>
        <v>1871443</v>
      </c>
      <c r="F14" s="76">
        <f t="shared" si="2"/>
        <v>228634</v>
      </c>
      <c r="G14" s="76">
        <f t="shared" si="2"/>
        <v>255757</v>
      </c>
      <c r="H14" s="76">
        <f t="shared" si="2"/>
        <v>304472</v>
      </c>
      <c r="I14" s="76">
        <f t="shared" si="2"/>
        <v>323509</v>
      </c>
      <c r="J14" s="76">
        <f t="shared" si="2"/>
        <v>379911</v>
      </c>
      <c r="K14" s="76">
        <f t="shared" si="2"/>
        <v>379160</v>
      </c>
      <c r="L14" s="43">
        <f ca="1">E14+'прил 4 (21-25)'!E13</f>
        <v>3760099</v>
      </c>
    </row>
    <row r="15" spans="1:12" ht="50.25" customHeight="1">
      <c r="A15" s="178"/>
      <c r="B15" s="178"/>
      <c r="C15" s="45" t="s">
        <v>9</v>
      </c>
      <c r="D15" s="76"/>
      <c r="E15" s="76"/>
      <c r="F15" s="76"/>
      <c r="G15" s="76"/>
      <c r="H15" s="77"/>
      <c r="I15" s="76"/>
      <c r="J15" s="76"/>
      <c r="K15" s="76"/>
      <c r="L15" s="43">
        <f ca="1">E15+'прил 4 (21-25)'!E14</f>
        <v>0</v>
      </c>
    </row>
    <row r="16" spans="1:12" ht="25.5" customHeight="1">
      <c r="A16" s="178"/>
      <c r="B16" s="178"/>
      <c r="C16" s="45" t="s">
        <v>10</v>
      </c>
      <c r="D16" s="76">
        <f>D22+D82+D131+D227+D245+D270</f>
        <v>32050</v>
      </c>
      <c r="E16" s="76">
        <f>E22+E82+E131+E227+E245+E270</f>
        <v>351679</v>
      </c>
      <c r="F16" s="76">
        <f t="shared" ref="F16:K16" si="3">F22+F82+F131+F227+F245+F270</f>
        <v>34322</v>
      </c>
      <c r="G16" s="76">
        <f t="shared" si="3"/>
        <v>32747</v>
      </c>
      <c r="H16" s="76">
        <f t="shared" si="3"/>
        <v>33519</v>
      </c>
      <c r="I16" s="76">
        <f t="shared" si="3"/>
        <v>37390</v>
      </c>
      <c r="J16" s="76">
        <f t="shared" si="3"/>
        <v>122163</v>
      </c>
      <c r="K16" s="76">
        <f t="shared" si="3"/>
        <v>91538</v>
      </c>
      <c r="L16" s="43">
        <f ca="1">E16+'прил 4 (21-25)'!E15</f>
        <v>578685</v>
      </c>
    </row>
    <row r="17" spans="1:12" ht="15">
      <c r="A17" s="178" t="s">
        <v>11</v>
      </c>
      <c r="B17" s="178" t="s">
        <v>12</v>
      </c>
      <c r="C17" s="45" t="s">
        <v>13</v>
      </c>
      <c r="D17" s="76">
        <f t="shared" ref="D17:K17" si="4">D18+D19+D20+D21+D22</f>
        <v>40277</v>
      </c>
      <c r="E17" s="78">
        <f t="shared" si="4"/>
        <v>299811.3</v>
      </c>
      <c r="F17" s="76">
        <f t="shared" si="4"/>
        <v>36810</v>
      </c>
      <c r="G17" s="76">
        <f t="shared" si="4"/>
        <v>42929</v>
      </c>
      <c r="H17" s="77">
        <f t="shared" si="4"/>
        <v>47823</v>
      </c>
      <c r="I17" s="76">
        <f t="shared" si="4"/>
        <v>53525</v>
      </c>
      <c r="J17" s="76">
        <f t="shared" si="4"/>
        <v>61937.3</v>
      </c>
      <c r="K17" s="76">
        <f t="shared" si="4"/>
        <v>56787</v>
      </c>
      <c r="L17" s="43">
        <f ca="1">E17+'прил 4 (21-25)'!E16</f>
        <v>614306.30000000005</v>
      </c>
    </row>
    <row r="18" spans="1:12" ht="17.25" customHeight="1">
      <c r="A18" s="178"/>
      <c r="B18" s="178"/>
      <c r="C18" s="45" t="s">
        <v>14</v>
      </c>
      <c r="D18" s="76">
        <f>D24+D30+D36+D42+D66</f>
        <v>128</v>
      </c>
      <c r="E18" s="76">
        <f>E24+E30+E36+E42+E66+E48+E54+E60</f>
        <v>638.6</v>
      </c>
      <c r="F18" s="76">
        <f t="shared" ref="F18:H20" si="5">F24+F30+F36+F42+F66+F48+F54</f>
        <v>122</v>
      </c>
      <c r="G18" s="76">
        <f t="shared" si="5"/>
        <v>134</v>
      </c>
      <c r="H18" s="76">
        <f t="shared" si="5"/>
        <v>124</v>
      </c>
      <c r="I18" s="76">
        <f>I24+I30+I36+I42+I66+I48+I54+I60</f>
        <v>181</v>
      </c>
      <c r="J18" s="76">
        <f t="shared" ref="J18:K20" si="6">J24+J30+J36+J42+J66+J48+J54</f>
        <v>77.599999999999994</v>
      </c>
      <c r="K18" s="76"/>
      <c r="L18" s="43">
        <f ca="1">E18+'прил 4 (21-25)'!E17</f>
        <v>638.6</v>
      </c>
    </row>
    <row r="19" spans="1:12" ht="15">
      <c r="A19" s="178"/>
      <c r="B19" s="178"/>
      <c r="C19" s="45" t="s">
        <v>15</v>
      </c>
      <c r="D19" s="76"/>
      <c r="E19" s="76">
        <f>E25+E31+E37+E43+E67+E49+E55+E61</f>
        <v>13178.7</v>
      </c>
      <c r="F19" s="76"/>
      <c r="G19" s="76"/>
      <c r="H19" s="76">
        <f t="shared" si="5"/>
        <v>1235</v>
      </c>
      <c r="I19" s="76">
        <f>I25+I31+I37+I43+I67+I49+I55+I61</f>
        <v>3594</v>
      </c>
      <c r="J19" s="76">
        <f t="shared" si="6"/>
        <v>8349.7000000000007</v>
      </c>
      <c r="K19" s="76"/>
      <c r="L19" s="43">
        <f ca="1">E19+'прил 4 (21-25)'!E18</f>
        <v>40682.699999999997</v>
      </c>
    </row>
    <row r="20" spans="1:12" ht="30">
      <c r="A20" s="178"/>
      <c r="B20" s="178"/>
      <c r="C20" s="45" t="s">
        <v>8</v>
      </c>
      <c r="D20" s="76">
        <f>D26+D32+D38+D44+D68</f>
        <v>40149</v>
      </c>
      <c r="E20" s="76">
        <f>E26+E32+E38+E44+E68+E50+E56+E62</f>
        <v>285994</v>
      </c>
      <c r="F20" s="76">
        <f t="shared" si="5"/>
        <v>36688</v>
      </c>
      <c r="G20" s="76">
        <f t="shared" si="5"/>
        <v>42795</v>
      </c>
      <c r="H20" s="76">
        <f>H26+H32+H38+H44+H68+H50+H56</f>
        <v>46464</v>
      </c>
      <c r="I20" s="76">
        <f>I26+I32+I38+I44+I68+I50+I56+I62</f>
        <v>49750</v>
      </c>
      <c r="J20" s="76">
        <f t="shared" si="6"/>
        <v>53510</v>
      </c>
      <c r="K20" s="76">
        <f t="shared" si="6"/>
        <v>56787</v>
      </c>
      <c r="L20" s="43">
        <f ca="1">E20+'прил 4 (21-25)'!E19</f>
        <v>572985</v>
      </c>
    </row>
    <row r="21" spans="1:12" ht="45">
      <c r="A21" s="178"/>
      <c r="B21" s="179"/>
      <c r="C21" s="45" t="s">
        <v>9</v>
      </c>
      <c r="D21" s="76"/>
      <c r="E21" s="76"/>
      <c r="F21" s="76"/>
      <c r="G21" s="76"/>
      <c r="H21" s="76"/>
      <c r="I21" s="76"/>
      <c r="J21" s="76"/>
      <c r="K21" s="76"/>
      <c r="L21" s="43">
        <f ca="1">E21+'прил 4 (21-25)'!E20</f>
        <v>0</v>
      </c>
    </row>
    <row r="22" spans="1:12" ht="24.75" customHeight="1">
      <c r="A22" s="178"/>
      <c r="B22" s="179"/>
      <c r="C22" s="45" t="s">
        <v>10</v>
      </c>
      <c r="D22" s="76"/>
      <c r="E22" s="76"/>
      <c r="F22" s="76"/>
      <c r="G22" s="76"/>
      <c r="H22" s="76"/>
      <c r="I22" s="76"/>
      <c r="J22" s="76"/>
      <c r="K22" s="76"/>
      <c r="L22" s="43">
        <f ca="1">E22+'прил 4 (21-25)'!E21</f>
        <v>0</v>
      </c>
    </row>
    <row r="23" spans="1:12" ht="18" customHeight="1">
      <c r="A23" s="180" t="s">
        <v>16</v>
      </c>
      <c r="B23" s="178" t="s">
        <v>17</v>
      </c>
      <c r="C23" s="45" t="s">
        <v>13</v>
      </c>
      <c r="D23" s="76">
        <f t="shared" ref="D23:K23" si="7">D24+D25+D26+D27+D28</f>
        <v>39802</v>
      </c>
      <c r="E23" s="76">
        <f t="shared" si="7"/>
        <v>289073</v>
      </c>
      <c r="F23" s="76">
        <f t="shared" si="7"/>
        <v>36699</v>
      </c>
      <c r="G23" s="76">
        <f t="shared" si="7"/>
        <v>40926</v>
      </c>
      <c r="H23" s="77">
        <f t="shared" si="7"/>
        <v>46964</v>
      </c>
      <c r="I23" s="76">
        <f t="shared" si="7"/>
        <v>53284</v>
      </c>
      <c r="J23" s="76">
        <f t="shared" si="7"/>
        <v>54413</v>
      </c>
      <c r="K23" s="76">
        <f t="shared" si="7"/>
        <v>56787</v>
      </c>
      <c r="L23" s="43">
        <f ca="1">E23+'прил 4 (21-25)'!E22</f>
        <v>573008</v>
      </c>
    </row>
    <row r="24" spans="1:12" ht="30">
      <c r="A24" s="181"/>
      <c r="B24" s="178"/>
      <c r="C24" s="45" t="s">
        <v>14</v>
      </c>
      <c r="D24" s="76">
        <v>100</v>
      </c>
      <c r="E24" s="76">
        <f>F24+G24+H24+I24+J24+K24</f>
        <v>156</v>
      </c>
      <c r="F24" s="76">
        <v>79</v>
      </c>
      <c r="G24" s="76">
        <v>77</v>
      </c>
      <c r="H24" s="79"/>
      <c r="I24" s="80"/>
      <c r="J24" s="76"/>
      <c r="K24" s="76"/>
      <c r="L24" s="43">
        <f ca="1">E24+'прил 4 (21-25)'!E23</f>
        <v>156</v>
      </c>
    </row>
    <row r="25" spans="1:12" ht="15">
      <c r="A25" s="181"/>
      <c r="B25" s="178"/>
      <c r="C25" s="45" t="s">
        <v>15</v>
      </c>
      <c r="D25" s="76"/>
      <c r="E25" s="76">
        <f>F25+G25+H25+I25+J25+K25</f>
        <v>6035</v>
      </c>
      <c r="F25" s="76"/>
      <c r="G25" s="76"/>
      <c r="H25" s="77">
        <f>1171</f>
        <v>1171</v>
      </c>
      <c r="I25" s="76">
        <f>2304+621+621</f>
        <v>3546</v>
      </c>
      <c r="J25" s="76">
        <f>1318</f>
        <v>1318</v>
      </c>
      <c r="K25" s="76"/>
      <c r="L25" s="43">
        <f ca="1">E25+'прил 4 (21-25)'!E24</f>
        <v>6035</v>
      </c>
    </row>
    <row r="26" spans="1:12" ht="30">
      <c r="A26" s="181"/>
      <c r="B26" s="178"/>
      <c r="C26" s="45" t="s">
        <v>8</v>
      </c>
      <c r="D26" s="76">
        <v>39702</v>
      </c>
      <c r="E26" s="76">
        <f>F26+G26+H26+I26+J26+K26</f>
        <v>282882</v>
      </c>
      <c r="F26" s="76">
        <v>36620</v>
      </c>
      <c r="G26" s="76">
        <v>40849</v>
      </c>
      <c r="H26" s="77">
        <v>45793</v>
      </c>
      <c r="I26" s="76">
        <v>49738</v>
      </c>
      <c r="J26" s="76">
        <f>51741+1354</f>
        <v>53095</v>
      </c>
      <c r="K26" s="76">
        <v>56787</v>
      </c>
      <c r="L26" s="43">
        <f ca="1">E26+'прил 4 (21-25)'!E25</f>
        <v>566817</v>
      </c>
    </row>
    <row r="27" spans="1:12" ht="45">
      <c r="A27" s="181"/>
      <c r="B27" s="178"/>
      <c r="C27" s="45" t="s">
        <v>9</v>
      </c>
      <c r="D27" s="76"/>
      <c r="E27" s="76"/>
      <c r="F27" s="76"/>
      <c r="G27" s="76"/>
      <c r="H27" s="79"/>
      <c r="I27" s="80"/>
      <c r="J27" s="80"/>
      <c r="K27" s="80"/>
      <c r="L27" s="43">
        <f ca="1">E27+'прил 4 (21-25)'!E26</f>
        <v>0</v>
      </c>
    </row>
    <row r="28" spans="1:12" ht="20.25" customHeight="1">
      <c r="A28" s="182"/>
      <c r="B28" s="178"/>
      <c r="C28" s="45" t="s">
        <v>10</v>
      </c>
      <c r="D28" s="76"/>
      <c r="E28" s="76"/>
      <c r="F28" s="76"/>
      <c r="G28" s="76"/>
      <c r="H28" s="79"/>
      <c r="I28" s="80"/>
      <c r="J28" s="80"/>
      <c r="K28" s="80"/>
      <c r="L28" s="43">
        <f ca="1">E28+'прил 4 (21-25)'!E27</f>
        <v>0</v>
      </c>
    </row>
    <row r="29" spans="1:12" ht="15">
      <c r="A29" s="178" t="s">
        <v>18</v>
      </c>
      <c r="B29" s="178" t="s">
        <v>19</v>
      </c>
      <c r="C29" s="45" t="s">
        <v>13</v>
      </c>
      <c r="D29" s="76">
        <f t="shared" ref="D29:K29" si="8">D30+D31+D32+D33+D34</f>
        <v>300</v>
      </c>
      <c r="E29" s="76">
        <f t="shared" si="8"/>
        <v>9308</v>
      </c>
      <c r="F29" s="76">
        <f t="shared" si="8"/>
        <v>0</v>
      </c>
      <c r="G29" s="76">
        <f t="shared" si="8"/>
        <v>1289</v>
      </c>
      <c r="H29" s="77">
        <f t="shared" si="8"/>
        <v>609</v>
      </c>
      <c r="I29" s="76">
        <f t="shared" si="8"/>
        <v>0</v>
      </c>
      <c r="J29" s="76">
        <f t="shared" si="8"/>
        <v>7410</v>
      </c>
      <c r="K29" s="76">
        <f t="shared" si="8"/>
        <v>0</v>
      </c>
      <c r="L29" s="43">
        <f ca="1">E29+'прил 4 (21-25)'!E28</f>
        <v>39868</v>
      </c>
    </row>
    <row r="30" spans="1:12" ht="30">
      <c r="A30" s="178"/>
      <c r="B30" s="178"/>
      <c r="C30" s="45" t="s">
        <v>14</v>
      </c>
      <c r="D30" s="76"/>
      <c r="E30" s="76"/>
      <c r="F30" s="76"/>
      <c r="G30" s="76"/>
      <c r="H30" s="77"/>
      <c r="I30" s="80"/>
      <c r="J30" s="76"/>
      <c r="K30" s="76"/>
      <c r="L30" s="43">
        <f ca="1">E30+'прил 4 (21-25)'!E29</f>
        <v>0</v>
      </c>
    </row>
    <row r="31" spans="1:12" ht="15">
      <c r="A31" s="178"/>
      <c r="B31" s="178"/>
      <c r="C31" s="45" t="s">
        <v>15</v>
      </c>
      <c r="D31" s="76"/>
      <c r="E31" s="76">
        <f>F31+G31+H31+I31+J31+K31</f>
        <v>7011</v>
      </c>
      <c r="F31" s="76"/>
      <c r="G31" s="76"/>
      <c r="H31" s="77"/>
      <c r="I31" s="80"/>
      <c r="J31" s="76">
        <v>7011</v>
      </c>
      <c r="K31" s="76"/>
      <c r="L31" s="43">
        <f ca="1">E31+'прил 4 (21-25)'!E30</f>
        <v>34515</v>
      </c>
    </row>
    <row r="32" spans="1:12" ht="30">
      <c r="A32" s="178"/>
      <c r="B32" s="178"/>
      <c r="C32" s="45" t="s">
        <v>8</v>
      </c>
      <c r="D32" s="76">
        <v>300</v>
      </c>
      <c r="E32" s="76">
        <f>F32+G32+H32+I32+J32+K32</f>
        <v>2297</v>
      </c>
      <c r="F32" s="76"/>
      <c r="G32" s="76">
        <v>1289</v>
      </c>
      <c r="H32" s="77">
        <v>609</v>
      </c>
      <c r="I32" s="80"/>
      <c r="J32" s="76">
        <f>30+369</f>
        <v>399</v>
      </c>
      <c r="K32" s="76"/>
      <c r="L32" s="43">
        <f ca="1">E32+'прил 4 (21-25)'!E31</f>
        <v>5353</v>
      </c>
    </row>
    <row r="33" spans="1:12" ht="45">
      <c r="A33" s="178"/>
      <c r="B33" s="178"/>
      <c r="C33" s="45" t="s">
        <v>20</v>
      </c>
      <c r="D33" s="76"/>
      <c r="E33" s="76"/>
      <c r="F33" s="76"/>
      <c r="G33" s="76"/>
      <c r="H33" s="77"/>
      <c r="I33" s="80"/>
      <c r="J33" s="80"/>
      <c r="K33" s="80"/>
      <c r="L33" s="43">
        <f ca="1">E33+'прил 4 (21-25)'!E32</f>
        <v>0</v>
      </c>
    </row>
    <row r="34" spans="1:12" ht="15">
      <c r="A34" s="178"/>
      <c r="B34" s="178"/>
      <c r="C34" s="45" t="s">
        <v>10</v>
      </c>
      <c r="D34" s="76"/>
      <c r="E34" s="76"/>
      <c r="F34" s="76"/>
      <c r="G34" s="76"/>
      <c r="H34" s="77"/>
      <c r="I34" s="80"/>
      <c r="J34" s="80"/>
      <c r="K34" s="80"/>
      <c r="L34" s="43">
        <f ca="1">E34+'прил 4 (21-25)'!E33</f>
        <v>0</v>
      </c>
    </row>
    <row r="35" spans="1:12" ht="15">
      <c r="A35" s="178" t="s">
        <v>269</v>
      </c>
      <c r="B35" s="178" t="s">
        <v>22</v>
      </c>
      <c r="C35" s="45" t="s">
        <v>13</v>
      </c>
      <c r="D35" s="76"/>
      <c r="E35" s="76">
        <f t="shared" ref="E35:K35" si="9">E36+E37+E38+E39+E40</f>
        <v>744</v>
      </c>
      <c r="F35" s="76">
        <f t="shared" si="9"/>
        <v>42</v>
      </c>
      <c r="G35" s="76">
        <f t="shared" si="9"/>
        <v>642</v>
      </c>
      <c r="H35" s="77">
        <f t="shared" si="9"/>
        <v>60</v>
      </c>
      <c r="I35" s="76">
        <f t="shared" si="9"/>
        <v>0</v>
      </c>
      <c r="J35" s="76">
        <f t="shared" si="9"/>
        <v>0</v>
      </c>
      <c r="K35" s="76">
        <f t="shared" si="9"/>
        <v>0</v>
      </c>
      <c r="L35" s="43">
        <f ca="1">E35+'прил 4 (21-25)'!E34</f>
        <v>744</v>
      </c>
    </row>
    <row r="36" spans="1:12" ht="30">
      <c r="A36" s="178"/>
      <c r="B36" s="178"/>
      <c r="C36" s="45" t="s">
        <v>14</v>
      </c>
      <c r="D36" s="76"/>
      <c r="E36" s="76"/>
      <c r="F36" s="76"/>
      <c r="G36" s="76"/>
      <c r="H36" s="77"/>
      <c r="I36" s="80"/>
      <c r="J36" s="76"/>
      <c r="K36" s="76"/>
      <c r="L36" s="43">
        <f ca="1">E36+'прил 4 (21-25)'!E35</f>
        <v>0</v>
      </c>
    </row>
    <row r="37" spans="1:12" ht="15">
      <c r="A37" s="178"/>
      <c r="B37" s="178"/>
      <c r="C37" s="45" t="s">
        <v>15</v>
      </c>
      <c r="D37" s="76"/>
      <c r="E37" s="76"/>
      <c r="F37" s="76"/>
      <c r="G37" s="76"/>
      <c r="H37" s="77"/>
      <c r="I37" s="80"/>
      <c r="J37" s="76"/>
      <c r="K37" s="76"/>
      <c r="L37" s="43">
        <f ca="1">E37+'прил 4 (21-25)'!E36</f>
        <v>0</v>
      </c>
    </row>
    <row r="38" spans="1:12" ht="30">
      <c r="A38" s="178"/>
      <c r="B38" s="178"/>
      <c r="C38" s="45" t="s">
        <v>8</v>
      </c>
      <c r="D38" s="76"/>
      <c r="E38" s="76">
        <f>F38+G38+H38+I38+J38+K38</f>
        <v>744</v>
      </c>
      <c r="F38" s="76">
        <v>42</v>
      </c>
      <c r="G38" s="76">
        <v>642</v>
      </c>
      <c r="H38" s="77">
        <v>60</v>
      </c>
      <c r="I38" s="76"/>
      <c r="J38" s="76"/>
      <c r="K38" s="76"/>
      <c r="L38" s="43">
        <f ca="1">E38+'прил 4 (21-25)'!E37</f>
        <v>744</v>
      </c>
    </row>
    <row r="39" spans="1:12" ht="45">
      <c r="A39" s="178"/>
      <c r="B39" s="178"/>
      <c r="C39" s="45" t="s">
        <v>20</v>
      </c>
      <c r="D39" s="76"/>
      <c r="E39" s="76"/>
      <c r="F39" s="76"/>
      <c r="G39" s="76"/>
      <c r="H39" s="77"/>
      <c r="I39" s="76"/>
      <c r="J39" s="76"/>
      <c r="K39" s="76"/>
      <c r="L39" s="43">
        <f ca="1">E39+'прил 4 (21-25)'!E38</f>
        <v>0</v>
      </c>
    </row>
    <row r="40" spans="1:12" ht="15">
      <c r="A40" s="178"/>
      <c r="B40" s="178"/>
      <c r="C40" s="45" t="s">
        <v>10</v>
      </c>
      <c r="D40" s="76"/>
      <c r="E40" s="76"/>
      <c r="F40" s="76"/>
      <c r="G40" s="76"/>
      <c r="H40" s="77"/>
      <c r="I40" s="76"/>
      <c r="J40" s="76"/>
      <c r="K40" s="76"/>
      <c r="L40" s="43">
        <f ca="1">E40+'прил 4 (21-25)'!E39</f>
        <v>0</v>
      </c>
    </row>
    <row r="41" spans="1:12" ht="15">
      <c r="A41" s="178" t="s">
        <v>268</v>
      </c>
      <c r="B41" s="178" t="s">
        <v>24</v>
      </c>
      <c r="C41" s="45" t="s">
        <v>13</v>
      </c>
      <c r="D41" s="76">
        <v>6</v>
      </c>
      <c r="E41" s="76">
        <f t="shared" ref="E41:K41" si="10">E42+E43+E44+E45+E46</f>
        <v>46</v>
      </c>
      <c r="F41" s="76">
        <f t="shared" si="10"/>
        <v>26</v>
      </c>
      <c r="G41" s="76">
        <f t="shared" si="10"/>
        <v>15</v>
      </c>
      <c r="H41" s="77">
        <f t="shared" si="10"/>
        <v>0</v>
      </c>
      <c r="I41" s="76">
        <f t="shared" si="10"/>
        <v>0</v>
      </c>
      <c r="J41" s="76">
        <f t="shared" si="10"/>
        <v>5</v>
      </c>
      <c r="K41" s="76">
        <f t="shared" si="10"/>
        <v>0</v>
      </c>
      <c r="L41" s="43">
        <f ca="1">E41+'прил 4 (21-25)'!E40</f>
        <v>46</v>
      </c>
    </row>
    <row r="42" spans="1:12" ht="53.25" customHeight="1">
      <c r="A42" s="178"/>
      <c r="B42" s="178"/>
      <c r="C42" s="45" t="s">
        <v>14</v>
      </c>
      <c r="D42" s="76"/>
      <c r="E42" s="76"/>
      <c r="F42" s="76"/>
      <c r="G42" s="76"/>
      <c r="H42" s="77"/>
      <c r="I42" s="76"/>
      <c r="J42" s="76"/>
      <c r="K42" s="76"/>
      <c r="L42" s="43">
        <f ca="1">E42+'прил 4 (21-25)'!E41</f>
        <v>0</v>
      </c>
    </row>
    <row r="43" spans="1:12" ht="21" customHeight="1">
      <c r="A43" s="178"/>
      <c r="B43" s="178"/>
      <c r="C43" s="45" t="s">
        <v>15</v>
      </c>
      <c r="D43" s="76"/>
      <c r="E43" s="76"/>
      <c r="F43" s="76"/>
      <c r="G43" s="76"/>
      <c r="H43" s="77"/>
      <c r="I43" s="76"/>
      <c r="J43" s="76"/>
      <c r="K43" s="76"/>
      <c r="L43" s="43">
        <f ca="1">E43+'прил 4 (21-25)'!E42</f>
        <v>0</v>
      </c>
    </row>
    <row r="44" spans="1:12" ht="34.5" customHeight="1">
      <c r="A44" s="178"/>
      <c r="B44" s="178"/>
      <c r="C44" s="45" t="s">
        <v>8</v>
      </c>
      <c r="D44" s="76">
        <v>6</v>
      </c>
      <c r="E44" s="76">
        <f>F44+G44+H44+I44+J44+K44</f>
        <v>46</v>
      </c>
      <c r="F44" s="76">
        <v>26</v>
      </c>
      <c r="G44" s="76">
        <v>15</v>
      </c>
      <c r="H44" s="77"/>
      <c r="I44" s="76"/>
      <c r="J44" s="76">
        <v>5</v>
      </c>
      <c r="K44" s="76"/>
      <c r="L44" s="43">
        <f ca="1">E44+'прил 4 (21-25)'!E43</f>
        <v>46</v>
      </c>
    </row>
    <row r="45" spans="1:12" ht="45">
      <c r="A45" s="178"/>
      <c r="B45" s="178"/>
      <c r="C45" s="45" t="s">
        <v>20</v>
      </c>
      <c r="D45" s="76"/>
      <c r="E45" s="76"/>
      <c r="F45" s="76"/>
      <c r="G45" s="76"/>
      <c r="H45" s="77"/>
      <c r="I45" s="76"/>
      <c r="J45" s="76"/>
      <c r="K45" s="76"/>
      <c r="L45" s="43">
        <f ca="1">E45+'прил 4 (21-25)'!E44</f>
        <v>0</v>
      </c>
    </row>
    <row r="46" spans="1:12" ht="15">
      <c r="A46" s="178"/>
      <c r="B46" s="178"/>
      <c r="C46" s="45" t="s">
        <v>10</v>
      </c>
      <c r="D46" s="76"/>
      <c r="E46" s="76"/>
      <c r="F46" s="76"/>
      <c r="G46" s="76"/>
      <c r="H46" s="79"/>
      <c r="I46" s="80"/>
      <c r="J46" s="80"/>
      <c r="K46" s="80"/>
      <c r="L46" s="43">
        <f ca="1">E46+'прил 4 (21-25)'!E45</f>
        <v>0</v>
      </c>
    </row>
    <row r="47" spans="1:12" ht="15">
      <c r="A47" s="178" t="s">
        <v>267</v>
      </c>
      <c r="B47" s="178" t="s">
        <v>139</v>
      </c>
      <c r="C47" s="45" t="s">
        <v>13</v>
      </c>
      <c r="D47" s="76"/>
      <c r="E47" s="76">
        <f t="shared" ref="E47:J47" si="11">E48+E49+E50+E51+E52</f>
        <v>329.3</v>
      </c>
      <c r="F47" s="76"/>
      <c r="G47" s="76"/>
      <c r="H47" s="77">
        <f t="shared" si="11"/>
        <v>113</v>
      </c>
      <c r="I47" s="76">
        <f t="shared" si="11"/>
        <v>107</v>
      </c>
      <c r="J47" s="76">
        <f t="shared" si="11"/>
        <v>109.3</v>
      </c>
      <c r="K47" s="76"/>
      <c r="L47" s="43">
        <f ca="1">E47+'прил 4 (21-25)'!E46</f>
        <v>329.3</v>
      </c>
    </row>
    <row r="48" spans="1:12" ht="30">
      <c r="A48" s="178"/>
      <c r="B48" s="178"/>
      <c r="C48" s="45" t="s">
        <v>14</v>
      </c>
      <c r="D48" s="76"/>
      <c r="E48" s="76">
        <f>F48+G48+H48+I48+J48+K48</f>
        <v>232.6</v>
      </c>
      <c r="F48" s="76"/>
      <c r="G48" s="76"/>
      <c r="H48" s="77">
        <v>74</v>
      </c>
      <c r="I48" s="76">
        <v>81</v>
      </c>
      <c r="J48" s="76">
        <v>77.599999999999994</v>
      </c>
      <c r="K48" s="76"/>
      <c r="L48" s="43">
        <f ca="1">E48+'прил 4 (21-25)'!E47</f>
        <v>232.6</v>
      </c>
    </row>
    <row r="49" spans="1:12" ht="15">
      <c r="A49" s="178"/>
      <c r="B49" s="178"/>
      <c r="C49" s="45" t="s">
        <v>15</v>
      </c>
      <c r="D49" s="76"/>
      <c r="E49" s="76">
        <f>F49+G49+H49+I49+J49+K49</f>
        <v>79.7</v>
      </c>
      <c r="F49" s="76"/>
      <c r="G49" s="76"/>
      <c r="H49" s="77">
        <v>38</v>
      </c>
      <c r="I49" s="76">
        <v>21</v>
      </c>
      <c r="J49" s="76">
        <v>20.7</v>
      </c>
      <c r="K49" s="76"/>
      <c r="L49" s="43">
        <f ca="1">E49+'прил 4 (21-25)'!E48</f>
        <v>79.7</v>
      </c>
    </row>
    <row r="50" spans="1:12" ht="30">
      <c r="A50" s="178"/>
      <c r="B50" s="178"/>
      <c r="C50" s="45" t="s">
        <v>8</v>
      </c>
      <c r="D50" s="76"/>
      <c r="E50" s="76">
        <f>F50+G50+H50+I50+J50+K50</f>
        <v>17</v>
      </c>
      <c r="F50" s="76"/>
      <c r="G50" s="76"/>
      <c r="H50" s="77">
        <v>1</v>
      </c>
      <c r="I50" s="76">
        <v>5</v>
      </c>
      <c r="J50" s="76">
        <v>11</v>
      </c>
      <c r="K50" s="76"/>
      <c r="L50" s="43">
        <f ca="1">E50+'прил 4 (21-25)'!E49</f>
        <v>17</v>
      </c>
    </row>
    <row r="51" spans="1:12" ht="45">
      <c r="A51" s="178"/>
      <c r="B51" s="178"/>
      <c r="C51" s="45" t="s">
        <v>20</v>
      </c>
      <c r="D51" s="76"/>
      <c r="E51" s="76"/>
      <c r="F51" s="76"/>
      <c r="G51" s="76"/>
      <c r="H51" s="79"/>
      <c r="I51" s="76"/>
      <c r="J51" s="80"/>
      <c r="K51" s="80"/>
      <c r="L51" s="43">
        <f ca="1">E51+'прил 4 (21-25)'!E50</f>
        <v>0</v>
      </c>
    </row>
    <row r="52" spans="1:12" ht="15">
      <c r="A52" s="178"/>
      <c r="B52" s="178"/>
      <c r="C52" s="45" t="s">
        <v>10</v>
      </c>
      <c r="D52" s="76"/>
      <c r="E52" s="76"/>
      <c r="F52" s="76"/>
      <c r="G52" s="76"/>
      <c r="H52" s="79"/>
      <c r="I52" s="76"/>
      <c r="J52" s="80"/>
      <c r="K52" s="80"/>
      <c r="L52" s="43">
        <f ca="1">E52+'прил 4 (21-25)'!E51</f>
        <v>0</v>
      </c>
    </row>
    <row r="53" spans="1:12" ht="15">
      <c r="A53" s="178" t="s">
        <v>266</v>
      </c>
      <c r="B53" s="124" t="s">
        <v>264</v>
      </c>
      <c r="C53" s="45" t="s">
        <v>13</v>
      </c>
      <c r="D53" s="76"/>
      <c r="E53" s="76">
        <f t="shared" ref="E53:K53" si="12">E54+E55+E56+E57+E58</f>
        <v>77</v>
      </c>
      <c r="F53" s="76">
        <f t="shared" si="12"/>
        <v>0</v>
      </c>
      <c r="G53" s="76">
        <f t="shared" si="12"/>
        <v>0</v>
      </c>
      <c r="H53" s="77">
        <f t="shared" si="12"/>
        <v>77</v>
      </c>
      <c r="I53" s="76">
        <f t="shared" si="12"/>
        <v>0</v>
      </c>
      <c r="J53" s="76">
        <f t="shared" si="12"/>
        <v>0</v>
      </c>
      <c r="K53" s="76">
        <f t="shared" si="12"/>
        <v>0</v>
      </c>
      <c r="L53" s="43">
        <f ca="1">E53+'прил 4 (21-25)'!E52</f>
        <v>77</v>
      </c>
    </row>
    <row r="54" spans="1:12" ht="30">
      <c r="A54" s="178"/>
      <c r="B54" s="124"/>
      <c r="C54" s="45" t="s">
        <v>14</v>
      </c>
      <c r="D54" s="76"/>
      <c r="E54" s="76">
        <f>F54+G54+H54+I54+J54+K54</f>
        <v>50</v>
      </c>
      <c r="F54" s="76"/>
      <c r="G54" s="76"/>
      <c r="H54" s="77">
        <v>50</v>
      </c>
      <c r="I54" s="76"/>
      <c r="J54" s="76"/>
      <c r="K54" s="76"/>
      <c r="L54" s="43">
        <f ca="1">E54+'прил 4 (21-25)'!E53</f>
        <v>50</v>
      </c>
    </row>
    <row r="55" spans="1:12" ht="15">
      <c r="A55" s="178"/>
      <c r="B55" s="124"/>
      <c r="C55" s="45" t="s">
        <v>15</v>
      </c>
      <c r="D55" s="76"/>
      <c r="E55" s="76">
        <f>F55+G55+H55+I55+J55+K55</f>
        <v>26</v>
      </c>
      <c r="F55" s="76"/>
      <c r="G55" s="76"/>
      <c r="H55" s="77">
        <v>26</v>
      </c>
      <c r="I55" s="76"/>
      <c r="J55" s="76"/>
      <c r="K55" s="76"/>
      <c r="L55" s="43">
        <f ca="1">E55+'прил 4 (21-25)'!E54</f>
        <v>26</v>
      </c>
    </row>
    <row r="56" spans="1:12" ht="30">
      <c r="A56" s="178"/>
      <c r="B56" s="124"/>
      <c r="C56" s="45" t="s">
        <v>8</v>
      </c>
      <c r="D56" s="76"/>
      <c r="E56" s="76">
        <f>F56+G56+H56+I56+J56+K56</f>
        <v>1</v>
      </c>
      <c r="F56" s="76"/>
      <c r="G56" s="76"/>
      <c r="H56" s="77">
        <v>1</v>
      </c>
      <c r="I56" s="76"/>
      <c r="J56" s="76"/>
      <c r="K56" s="76"/>
      <c r="L56" s="43">
        <f ca="1">E56+'прил 4 (21-25)'!E55</f>
        <v>1</v>
      </c>
    </row>
    <row r="57" spans="1:12" ht="45">
      <c r="A57" s="178"/>
      <c r="B57" s="124"/>
      <c r="C57" s="45" t="s">
        <v>20</v>
      </c>
      <c r="D57" s="76"/>
      <c r="E57" s="76"/>
      <c r="F57" s="76"/>
      <c r="G57" s="76"/>
      <c r="H57" s="79"/>
      <c r="I57" s="76"/>
      <c r="J57" s="76"/>
      <c r="K57" s="76"/>
      <c r="L57" s="43">
        <f ca="1">E57+'прил 4 (21-25)'!E56</f>
        <v>0</v>
      </c>
    </row>
    <row r="58" spans="1:12" ht="15">
      <c r="A58" s="178"/>
      <c r="B58" s="124"/>
      <c r="C58" s="45" t="s">
        <v>10</v>
      </c>
      <c r="D58" s="76"/>
      <c r="E58" s="76"/>
      <c r="F58" s="76"/>
      <c r="G58" s="76"/>
      <c r="H58" s="79"/>
      <c r="I58" s="76"/>
      <c r="J58" s="80"/>
      <c r="K58" s="80"/>
      <c r="L58" s="43">
        <f ca="1">E58+'прил 4 (21-25)'!E57</f>
        <v>0</v>
      </c>
    </row>
    <row r="59" spans="1:12" ht="15">
      <c r="A59" s="178" t="s">
        <v>265</v>
      </c>
      <c r="B59" s="178" t="s">
        <v>138</v>
      </c>
      <c r="C59" s="45" t="s">
        <v>13</v>
      </c>
      <c r="D59" s="76"/>
      <c r="E59" s="76">
        <f t="shared" ref="E59:K59" si="13">E60+E61+E62+E63+E64</f>
        <v>134</v>
      </c>
      <c r="F59" s="76">
        <f t="shared" si="13"/>
        <v>0</v>
      </c>
      <c r="G59" s="76">
        <f t="shared" si="13"/>
        <v>0</v>
      </c>
      <c r="H59" s="77">
        <f t="shared" si="13"/>
        <v>0</v>
      </c>
      <c r="I59" s="77">
        <f t="shared" si="13"/>
        <v>134</v>
      </c>
      <c r="J59" s="76">
        <f t="shared" si="13"/>
        <v>0</v>
      </c>
      <c r="K59" s="76">
        <f t="shared" si="13"/>
        <v>0</v>
      </c>
      <c r="L59" s="43">
        <f ca="1">E59+'прил 4 (21-25)'!E58</f>
        <v>134</v>
      </c>
    </row>
    <row r="60" spans="1:12" ht="16.5" customHeight="1">
      <c r="A60" s="178"/>
      <c r="B60" s="178"/>
      <c r="C60" s="45" t="s">
        <v>14</v>
      </c>
      <c r="D60" s="76"/>
      <c r="E60" s="76">
        <f>F60+G60+H60+I60+J60+K60</f>
        <v>100</v>
      </c>
      <c r="F60" s="76"/>
      <c r="G60" s="76"/>
      <c r="H60" s="77"/>
      <c r="I60" s="77">
        <v>100</v>
      </c>
      <c r="J60" s="76"/>
      <c r="K60" s="76"/>
      <c r="L60" s="43">
        <f ca="1">E60+'прил 4 (21-25)'!E59</f>
        <v>100</v>
      </c>
    </row>
    <row r="61" spans="1:12" ht="15">
      <c r="A61" s="178"/>
      <c r="B61" s="178"/>
      <c r="C61" s="45" t="s">
        <v>15</v>
      </c>
      <c r="D61" s="76"/>
      <c r="E61" s="76">
        <f>F61+G61+H61+I61+J61+K61</f>
        <v>27</v>
      </c>
      <c r="F61" s="76"/>
      <c r="G61" s="76"/>
      <c r="H61" s="77"/>
      <c r="I61" s="77">
        <v>27</v>
      </c>
      <c r="J61" s="76"/>
      <c r="K61" s="76"/>
      <c r="L61" s="43">
        <f ca="1">E61+'прил 4 (21-25)'!E60</f>
        <v>27</v>
      </c>
    </row>
    <row r="62" spans="1:12" ht="30">
      <c r="A62" s="178"/>
      <c r="B62" s="178"/>
      <c r="C62" s="45" t="s">
        <v>8</v>
      </c>
      <c r="D62" s="76"/>
      <c r="E62" s="76">
        <f>F62+G62+H62+I62+J62+K62</f>
        <v>7</v>
      </c>
      <c r="F62" s="76"/>
      <c r="G62" s="76"/>
      <c r="H62" s="77"/>
      <c r="I62" s="77">
        <v>7</v>
      </c>
      <c r="J62" s="76"/>
      <c r="K62" s="76"/>
      <c r="L62" s="43">
        <f ca="1">E62+'прил 4 (21-25)'!E61</f>
        <v>7</v>
      </c>
    </row>
    <row r="63" spans="1:12" ht="45">
      <c r="A63" s="178"/>
      <c r="B63" s="178"/>
      <c r="C63" s="45" t="s">
        <v>20</v>
      </c>
      <c r="D63" s="76"/>
      <c r="E63" s="76"/>
      <c r="F63" s="76"/>
      <c r="G63" s="76"/>
      <c r="H63" s="79"/>
      <c r="I63" s="76"/>
      <c r="J63" s="76"/>
      <c r="K63" s="76"/>
      <c r="L63" s="43">
        <f ca="1">E63+'прил 4 (21-25)'!E62</f>
        <v>0</v>
      </c>
    </row>
    <row r="64" spans="1:12" ht="15">
      <c r="A64" s="178"/>
      <c r="B64" s="178"/>
      <c r="C64" s="45" t="s">
        <v>10</v>
      </c>
      <c r="D64" s="76"/>
      <c r="E64" s="76"/>
      <c r="F64" s="76"/>
      <c r="G64" s="76"/>
      <c r="H64" s="79"/>
      <c r="I64" s="76"/>
      <c r="J64" s="76"/>
      <c r="K64" s="76"/>
      <c r="L64" s="43">
        <f ca="1">E64+'прил 4 (21-25)'!E63</f>
        <v>0</v>
      </c>
    </row>
    <row r="65" spans="1:12" ht="33" customHeight="1">
      <c r="A65" s="178" t="s">
        <v>25</v>
      </c>
      <c r="B65" s="178" t="s">
        <v>26</v>
      </c>
      <c r="C65" s="45" t="s">
        <v>13</v>
      </c>
      <c r="D65" s="76">
        <f>D66+D67+D68+D69+D70</f>
        <v>169</v>
      </c>
      <c r="E65" s="76">
        <f>E66+E67+E68+E69+E70</f>
        <v>100</v>
      </c>
      <c r="F65" s="76">
        <f>F66+F67+F68+F69+F70</f>
        <v>43</v>
      </c>
      <c r="G65" s="76">
        <f>G66+G67+G68+G69+G70</f>
        <v>57</v>
      </c>
      <c r="H65" s="79"/>
      <c r="I65" s="76"/>
      <c r="J65" s="76"/>
      <c r="K65" s="76"/>
      <c r="L65" s="43">
        <f ca="1">E65+'прил 4 (21-25)'!E64</f>
        <v>100</v>
      </c>
    </row>
    <row r="66" spans="1:12" ht="30">
      <c r="A66" s="178"/>
      <c r="B66" s="178"/>
      <c r="C66" s="45" t="s">
        <v>14</v>
      </c>
      <c r="D66" s="76">
        <v>28</v>
      </c>
      <c r="E66" s="76">
        <f>F66+G66+H66+I66+J66+K66</f>
        <v>100</v>
      </c>
      <c r="F66" s="76">
        <v>43</v>
      </c>
      <c r="G66" s="76">
        <v>57</v>
      </c>
      <c r="H66" s="79"/>
      <c r="I66" s="76"/>
      <c r="J66" s="76"/>
      <c r="K66" s="76"/>
      <c r="L66" s="43">
        <f ca="1">E66+'прил 4 (21-25)'!E65</f>
        <v>100</v>
      </c>
    </row>
    <row r="67" spans="1:12" ht="15">
      <c r="A67" s="178"/>
      <c r="B67" s="178"/>
      <c r="C67" s="45" t="s">
        <v>15</v>
      </c>
      <c r="D67" s="76"/>
      <c r="E67" s="76"/>
      <c r="F67" s="76"/>
      <c r="G67" s="76"/>
      <c r="H67" s="79"/>
      <c r="I67" s="76"/>
      <c r="J67" s="76"/>
      <c r="K67" s="76"/>
      <c r="L67" s="43">
        <f ca="1">E67+'прил 4 (21-25)'!E66</f>
        <v>0</v>
      </c>
    </row>
    <row r="68" spans="1:12" ht="30">
      <c r="A68" s="178"/>
      <c r="B68" s="178"/>
      <c r="C68" s="45" t="s">
        <v>8</v>
      </c>
      <c r="D68" s="76">
        <v>141</v>
      </c>
      <c r="E68" s="76"/>
      <c r="F68" s="76"/>
      <c r="G68" s="76"/>
      <c r="H68" s="79"/>
      <c r="I68" s="76"/>
      <c r="J68" s="76"/>
      <c r="K68" s="76"/>
      <c r="L68" s="43">
        <f ca="1">E68+'прил 4 (21-25)'!E67</f>
        <v>0</v>
      </c>
    </row>
    <row r="69" spans="1:12" ht="45">
      <c r="A69" s="178"/>
      <c r="B69" s="178"/>
      <c r="C69" s="45" t="s">
        <v>20</v>
      </c>
      <c r="D69" s="76"/>
      <c r="E69" s="76"/>
      <c r="F69" s="76"/>
      <c r="G69" s="76"/>
      <c r="H69" s="79"/>
      <c r="I69" s="76"/>
      <c r="J69" s="76"/>
      <c r="K69" s="76"/>
      <c r="L69" s="43">
        <f ca="1">E69+'прил 4 (21-25)'!E68</f>
        <v>0</v>
      </c>
    </row>
    <row r="70" spans="1:12" ht="15">
      <c r="A70" s="178"/>
      <c r="B70" s="178"/>
      <c r="C70" s="45" t="s">
        <v>10</v>
      </c>
      <c r="D70" s="76"/>
      <c r="E70" s="76"/>
      <c r="F70" s="76"/>
      <c r="G70" s="76"/>
      <c r="H70" s="79"/>
      <c r="I70" s="76"/>
      <c r="J70" s="80"/>
      <c r="K70" s="80"/>
      <c r="L70" s="43">
        <f ca="1">E70+'прил 4 (21-25)'!E69</f>
        <v>0</v>
      </c>
    </row>
    <row r="71" spans="1:12" ht="15">
      <c r="A71" s="178" t="s">
        <v>251</v>
      </c>
      <c r="B71" s="178" t="s">
        <v>250</v>
      </c>
      <c r="C71" s="45" t="s">
        <v>13</v>
      </c>
      <c r="D71" s="76"/>
      <c r="E71" s="76">
        <f>E72+E73+E74+E75+E76</f>
        <v>1.5</v>
      </c>
      <c r="F71" s="76">
        <f t="shared" ref="F71:K71" si="14">F72+F73+F74+F75+F76</f>
        <v>0</v>
      </c>
      <c r="G71" s="76">
        <f t="shared" si="14"/>
        <v>0</v>
      </c>
      <c r="H71" s="76">
        <f t="shared" si="14"/>
        <v>0</v>
      </c>
      <c r="I71" s="76">
        <f t="shared" si="14"/>
        <v>0</v>
      </c>
      <c r="J71" s="76">
        <f t="shared" si="14"/>
        <v>1.5</v>
      </c>
      <c r="K71" s="76">
        <f t="shared" si="14"/>
        <v>0</v>
      </c>
      <c r="L71" s="43">
        <f ca="1">E71+'прил 4 (21-25)'!E70</f>
        <v>258666.5</v>
      </c>
    </row>
    <row r="72" spans="1:12" ht="30">
      <c r="A72" s="178"/>
      <c r="B72" s="178"/>
      <c r="C72" s="45" t="s">
        <v>14</v>
      </c>
      <c r="D72" s="76"/>
      <c r="E72" s="76"/>
      <c r="F72" s="76"/>
      <c r="G72" s="76"/>
      <c r="H72" s="77"/>
      <c r="I72" s="76"/>
      <c r="J72" s="76"/>
      <c r="K72" s="76"/>
      <c r="L72" s="43">
        <f ca="1">E72+'прил 4 (21-25)'!E71</f>
        <v>0</v>
      </c>
    </row>
    <row r="73" spans="1:12" ht="15">
      <c r="A73" s="178"/>
      <c r="B73" s="178"/>
      <c r="C73" s="45" t="s">
        <v>15</v>
      </c>
      <c r="D73" s="76"/>
      <c r="E73" s="76"/>
      <c r="F73" s="76"/>
      <c r="G73" s="76"/>
      <c r="H73" s="77"/>
      <c r="I73" s="76"/>
      <c r="J73" s="76"/>
      <c r="K73" s="76"/>
      <c r="L73" s="43">
        <f ca="1">E73+'прил 4 (21-25)'!E72</f>
        <v>0</v>
      </c>
    </row>
    <row r="74" spans="1:12" ht="30">
      <c r="A74" s="178"/>
      <c r="B74" s="178"/>
      <c r="C74" s="45" t="s">
        <v>8</v>
      </c>
      <c r="D74" s="76"/>
      <c r="E74" s="76"/>
      <c r="F74" s="76"/>
      <c r="G74" s="76"/>
      <c r="H74" s="77"/>
      <c r="I74" s="76"/>
      <c r="J74" s="76"/>
      <c r="K74" s="76"/>
      <c r="L74" s="43">
        <f ca="1">E74+'прил 4 (21-25)'!E73</f>
        <v>197665</v>
      </c>
    </row>
    <row r="75" spans="1:12" ht="45">
      <c r="A75" s="178"/>
      <c r="B75" s="178"/>
      <c r="C75" s="45" t="s">
        <v>20</v>
      </c>
      <c r="D75" s="76"/>
      <c r="E75" s="76"/>
      <c r="F75" s="76"/>
      <c r="G75" s="76"/>
      <c r="H75" s="77"/>
      <c r="I75" s="76"/>
      <c r="J75" s="76"/>
      <c r="K75" s="76"/>
      <c r="L75" s="43">
        <f ca="1">E75+'прил 4 (21-25)'!E74</f>
        <v>0</v>
      </c>
    </row>
    <row r="76" spans="1:12" ht="15">
      <c r="A76" s="178"/>
      <c r="B76" s="178"/>
      <c r="C76" s="45" t="s">
        <v>10</v>
      </c>
      <c r="D76" s="76"/>
      <c r="E76" s="76">
        <f>F76+G76+H76+I76+J76+K76</f>
        <v>1.5</v>
      </c>
      <c r="F76" s="76"/>
      <c r="G76" s="76"/>
      <c r="H76" s="77"/>
      <c r="I76" s="76"/>
      <c r="J76" s="76">
        <v>1.5</v>
      </c>
      <c r="K76" s="76"/>
      <c r="L76" s="43">
        <f ca="1">E76+'прил 4 (21-25)'!E75</f>
        <v>61001.5</v>
      </c>
    </row>
    <row r="77" spans="1:12" ht="15">
      <c r="A77" s="178" t="s">
        <v>27</v>
      </c>
      <c r="B77" s="178" t="s">
        <v>28</v>
      </c>
      <c r="C77" s="45" t="s">
        <v>13</v>
      </c>
      <c r="D77" s="76">
        <f t="shared" ref="D77:K77" si="15">D78+D79+D80+D81+D82</f>
        <v>37915</v>
      </c>
      <c r="E77" s="78">
        <f t="shared" si="15"/>
        <v>271534</v>
      </c>
      <c r="F77" s="76">
        <f t="shared" si="15"/>
        <v>34573</v>
      </c>
      <c r="G77" s="76">
        <f t="shared" si="15"/>
        <v>37347</v>
      </c>
      <c r="H77" s="77">
        <f t="shared" si="15"/>
        <v>47826</v>
      </c>
      <c r="I77" s="76">
        <f t="shared" si="15"/>
        <v>49954</v>
      </c>
      <c r="J77" s="76">
        <f t="shared" si="15"/>
        <v>50561</v>
      </c>
      <c r="K77" s="76">
        <f t="shared" si="15"/>
        <v>51273</v>
      </c>
      <c r="L77" s="43">
        <f ca="1">E77+'прил 4 (21-25)'!E76</f>
        <v>530199</v>
      </c>
    </row>
    <row r="78" spans="1:12" ht="30">
      <c r="A78" s="178"/>
      <c r="B78" s="178"/>
      <c r="C78" s="45" t="s">
        <v>14</v>
      </c>
      <c r="D78" s="76"/>
      <c r="E78" s="76">
        <f>E84+E91+E103+E109+E115+E97</f>
        <v>150</v>
      </c>
      <c r="F78" s="76"/>
      <c r="G78" s="76">
        <f t="shared" ref="F78:H82" si="16">G84+G91+G103+G109+G115</f>
        <v>100</v>
      </c>
      <c r="H78" s="77"/>
      <c r="I78" s="76">
        <f>I84+I91+I103+I109+I115+I97</f>
        <v>50</v>
      </c>
      <c r="J78" s="76"/>
      <c r="K78" s="76"/>
      <c r="L78" s="43">
        <f ca="1">E78+'прил 4 (21-25)'!E77</f>
        <v>150</v>
      </c>
    </row>
    <row r="79" spans="1:12" ht="15">
      <c r="A79" s="178"/>
      <c r="B79" s="178"/>
      <c r="C79" s="45" t="s">
        <v>15</v>
      </c>
      <c r="D79" s="76"/>
      <c r="E79" s="76">
        <f>E85+E92+E104+E110+E116+E98</f>
        <v>6251</v>
      </c>
      <c r="F79" s="76"/>
      <c r="G79" s="76"/>
      <c r="H79" s="77">
        <f t="shared" si="16"/>
        <v>2425</v>
      </c>
      <c r="I79" s="76">
        <f>I85+I92+I104+I110+I116+I98</f>
        <v>2825</v>
      </c>
      <c r="J79" s="76">
        <f t="shared" ref="J79:K82" si="17">J85+J92+J104+J110+J116</f>
        <v>1001</v>
      </c>
      <c r="K79" s="76"/>
      <c r="L79" s="43">
        <f ca="1">E79+'прил 4 (21-25)'!E78</f>
        <v>6251</v>
      </c>
    </row>
    <row r="80" spans="1:12" ht="30">
      <c r="A80" s="178"/>
      <c r="B80" s="178"/>
      <c r="C80" s="45" t="s">
        <v>8</v>
      </c>
      <c r="D80" s="76">
        <f>D86+D93+D105+D111+D117</f>
        <v>28981</v>
      </c>
      <c r="E80" s="76">
        <f>E86+E93+E105+E111+E117+E99</f>
        <v>205205</v>
      </c>
      <c r="F80" s="76">
        <f t="shared" si="16"/>
        <v>25105</v>
      </c>
      <c r="G80" s="76">
        <f t="shared" si="16"/>
        <v>29370</v>
      </c>
      <c r="H80" s="77">
        <f t="shared" si="16"/>
        <v>36713</v>
      </c>
      <c r="I80" s="76">
        <f>I86+I93+I105+I111+I117+I99</f>
        <v>36219</v>
      </c>
      <c r="J80" s="76">
        <f t="shared" si="17"/>
        <v>38265</v>
      </c>
      <c r="K80" s="76">
        <f t="shared" si="17"/>
        <v>39533</v>
      </c>
      <c r="L80" s="43">
        <f ca="1">E80+'прил 4 (21-25)'!E79</f>
        <v>402870</v>
      </c>
    </row>
    <row r="81" spans="1:12" ht="45">
      <c r="A81" s="178"/>
      <c r="B81" s="178"/>
      <c r="C81" s="45" t="s">
        <v>20</v>
      </c>
      <c r="D81" s="76"/>
      <c r="E81" s="76"/>
      <c r="F81" s="76"/>
      <c r="G81" s="76"/>
      <c r="H81" s="77"/>
      <c r="I81" s="76"/>
      <c r="J81" s="76"/>
      <c r="K81" s="76"/>
      <c r="L81" s="43">
        <f ca="1">E81+'прил 4 (21-25)'!E80</f>
        <v>0</v>
      </c>
    </row>
    <row r="82" spans="1:12" ht="15">
      <c r="A82" s="178"/>
      <c r="B82" s="178"/>
      <c r="C82" s="45" t="s">
        <v>10</v>
      </c>
      <c r="D82" s="76">
        <f>D88+D95+D107+D113+D119</f>
        <v>8934</v>
      </c>
      <c r="E82" s="76">
        <f>E88+E95+E107+E113+E119</f>
        <v>59928</v>
      </c>
      <c r="F82" s="76">
        <f t="shared" si="16"/>
        <v>9468</v>
      </c>
      <c r="G82" s="77">
        <f t="shared" si="16"/>
        <v>7877</v>
      </c>
      <c r="H82" s="77">
        <f t="shared" si="16"/>
        <v>8688</v>
      </c>
      <c r="I82" s="76">
        <f>I88+I95+I107+I113+I119</f>
        <v>10860</v>
      </c>
      <c r="J82" s="76">
        <f t="shared" si="17"/>
        <v>11295</v>
      </c>
      <c r="K82" s="76">
        <f t="shared" si="17"/>
        <v>11740</v>
      </c>
      <c r="L82" s="43">
        <f ca="1">E82+'прил 4 (21-25)'!E81</f>
        <v>120928</v>
      </c>
    </row>
    <row r="83" spans="1:12" ht="45" customHeight="1">
      <c r="A83" s="180" t="s">
        <v>29</v>
      </c>
      <c r="B83" s="180" t="s">
        <v>30</v>
      </c>
      <c r="C83" s="45" t="s">
        <v>13</v>
      </c>
      <c r="D83" s="76">
        <f t="shared" ref="D83:K83" si="18">D84+D85+D86+D87+D88</f>
        <v>37915</v>
      </c>
      <c r="E83" s="76">
        <f t="shared" si="18"/>
        <v>271099</v>
      </c>
      <c r="F83" s="76">
        <f t="shared" si="18"/>
        <v>34508</v>
      </c>
      <c r="G83" s="76">
        <f t="shared" si="18"/>
        <v>37344</v>
      </c>
      <c r="H83" s="77">
        <f t="shared" si="18"/>
        <v>47676</v>
      </c>
      <c r="I83" s="76">
        <f t="shared" si="18"/>
        <v>49737</v>
      </c>
      <c r="J83" s="76">
        <f t="shared" si="18"/>
        <v>50561</v>
      </c>
      <c r="K83" s="76">
        <f t="shared" si="18"/>
        <v>51273</v>
      </c>
      <c r="L83" s="43">
        <f ca="1">E83+'прил 4 (21-25)'!E82</f>
        <v>271099</v>
      </c>
    </row>
    <row r="84" spans="1:12" ht="30">
      <c r="A84" s="181"/>
      <c r="B84" s="181"/>
      <c r="C84" s="45" t="s">
        <v>14</v>
      </c>
      <c r="D84" s="76"/>
      <c r="E84" s="76">
        <f>G84</f>
        <v>100</v>
      </c>
      <c r="F84" s="76"/>
      <c r="G84" s="76">
        <v>100</v>
      </c>
      <c r="H84" s="77"/>
      <c r="I84" s="76"/>
      <c r="J84" s="76"/>
      <c r="K84" s="76"/>
      <c r="L84" s="43">
        <f ca="1">E84+'прил 4 (21-25)'!E83</f>
        <v>100</v>
      </c>
    </row>
    <row r="85" spans="1:12" ht="15">
      <c r="A85" s="181"/>
      <c r="B85" s="181"/>
      <c r="C85" s="45" t="s">
        <v>15</v>
      </c>
      <c r="D85" s="76"/>
      <c r="E85" s="76">
        <f>F85+G85+H85+I85+J85+K85</f>
        <v>6237</v>
      </c>
      <c r="F85" s="76"/>
      <c r="G85" s="76"/>
      <c r="H85" s="77">
        <v>2425</v>
      </c>
      <c r="I85" s="76">
        <v>2811</v>
      </c>
      <c r="J85" s="76">
        <f>1001</f>
        <v>1001</v>
      </c>
      <c r="K85" s="76"/>
      <c r="L85" s="43">
        <f ca="1">E85+'прил 4 (21-25)'!E84</f>
        <v>6237</v>
      </c>
    </row>
    <row r="86" spans="1:12" ht="30">
      <c r="A86" s="181"/>
      <c r="B86" s="181"/>
      <c r="C86" s="45" t="s">
        <v>8</v>
      </c>
      <c r="D86" s="76">
        <v>28981</v>
      </c>
      <c r="E86" s="76">
        <f>F86+G86+H86+I86+J86+K86</f>
        <v>204834</v>
      </c>
      <c r="F86" s="76">
        <v>25040</v>
      </c>
      <c r="G86" s="76">
        <v>29367</v>
      </c>
      <c r="H86" s="77">
        <f>2425+34138</f>
        <v>36563</v>
      </c>
      <c r="I86" s="76">
        <v>36066</v>
      </c>
      <c r="J86" s="76">
        <f>37237+1028</f>
        <v>38265</v>
      </c>
      <c r="K86" s="76">
        <v>39533</v>
      </c>
      <c r="L86" s="43">
        <f ca="1">E86+'прил 4 (21-25)'!E85</f>
        <v>204834</v>
      </c>
    </row>
    <row r="87" spans="1:12" ht="45">
      <c r="A87" s="181"/>
      <c r="B87" s="181"/>
      <c r="C87" s="47" t="s">
        <v>20</v>
      </c>
      <c r="D87" s="81"/>
      <c r="E87" s="82">
        <f>F87+G87+H87+I87+J87+K87</f>
        <v>0</v>
      </c>
      <c r="F87" s="81"/>
      <c r="G87" s="81"/>
      <c r="H87" s="83"/>
      <c r="I87" s="82"/>
      <c r="J87" s="82"/>
      <c r="K87" s="82"/>
      <c r="L87" s="43">
        <f ca="1">E87+'прил 4 (21-25)'!E86</f>
        <v>0</v>
      </c>
    </row>
    <row r="88" spans="1:12" ht="15">
      <c r="A88" s="182"/>
      <c r="B88" s="182"/>
      <c r="C88" s="45" t="s">
        <v>10</v>
      </c>
      <c r="D88" s="76">
        <v>8934</v>
      </c>
      <c r="E88" s="76">
        <f>F88+G88+H88+I88+J88+K88</f>
        <v>59928</v>
      </c>
      <c r="F88" s="76">
        <v>9468</v>
      </c>
      <c r="G88" s="77">
        <v>7877</v>
      </c>
      <c r="H88" s="77">
        <v>8688</v>
      </c>
      <c r="I88" s="76">
        <v>10860</v>
      </c>
      <c r="J88" s="76">
        <v>11295</v>
      </c>
      <c r="K88" s="76">
        <v>11740</v>
      </c>
      <c r="L88" s="43">
        <f ca="1">E88+'прил 4 (21-25)'!E87</f>
        <v>59928</v>
      </c>
    </row>
    <row r="89" spans="1:12" ht="15">
      <c r="A89" s="178" t="s">
        <v>31</v>
      </c>
      <c r="B89" s="178" t="s">
        <v>24</v>
      </c>
      <c r="C89" s="178" t="s">
        <v>13</v>
      </c>
      <c r="D89" s="183">
        <f>D91+D92+D93+D94+D95</f>
        <v>0</v>
      </c>
      <c r="E89" s="183">
        <f>E91+E92+E93+E94+E95</f>
        <v>8</v>
      </c>
      <c r="F89" s="183">
        <f>F91+F92+F93+F94+F95</f>
        <v>5</v>
      </c>
      <c r="G89" s="183">
        <f>G91+G92+G93+G94+G95</f>
        <v>3</v>
      </c>
      <c r="H89" s="107"/>
      <c r="I89" s="183"/>
      <c r="J89" s="183"/>
      <c r="K89" s="183"/>
      <c r="L89" s="43">
        <f ca="1">E89+'прил 4 (21-25)'!E88</f>
        <v>8</v>
      </c>
    </row>
    <row r="90" spans="1:12" ht="33.75" customHeight="1">
      <c r="A90" s="178"/>
      <c r="B90" s="178"/>
      <c r="C90" s="178"/>
      <c r="D90" s="183"/>
      <c r="E90" s="183"/>
      <c r="F90" s="183"/>
      <c r="G90" s="183"/>
      <c r="H90" s="107"/>
      <c r="I90" s="183"/>
      <c r="J90" s="183"/>
      <c r="K90" s="183"/>
      <c r="L90" s="43">
        <f ca="1">E90+'прил 4 (21-25)'!E89</f>
        <v>0</v>
      </c>
    </row>
    <row r="91" spans="1:12" ht="13.5" customHeight="1">
      <c r="A91" s="178"/>
      <c r="B91" s="178"/>
      <c r="C91" s="45" t="s">
        <v>14</v>
      </c>
      <c r="D91" s="76"/>
      <c r="E91" s="76"/>
      <c r="F91" s="76"/>
      <c r="G91" s="76"/>
      <c r="H91" s="77"/>
      <c r="I91" s="76"/>
      <c r="J91" s="80"/>
      <c r="K91" s="80"/>
      <c r="L91" s="43">
        <f ca="1">E91+'прил 4 (21-25)'!E90</f>
        <v>0</v>
      </c>
    </row>
    <row r="92" spans="1:12" ht="15">
      <c r="A92" s="178"/>
      <c r="B92" s="178"/>
      <c r="C92" s="45" t="s">
        <v>15</v>
      </c>
      <c r="D92" s="76"/>
      <c r="E92" s="76"/>
      <c r="F92" s="76"/>
      <c r="G92" s="76"/>
      <c r="H92" s="77"/>
      <c r="I92" s="76"/>
      <c r="J92" s="80"/>
      <c r="K92" s="80"/>
      <c r="L92" s="43">
        <f ca="1">E92+'прил 4 (21-25)'!E91</f>
        <v>0</v>
      </c>
    </row>
    <row r="93" spans="1:12" ht="30">
      <c r="A93" s="178"/>
      <c r="B93" s="178"/>
      <c r="C93" s="45" t="s">
        <v>8</v>
      </c>
      <c r="D93" s="76"/>
      <c r="E93" s="76">
        <f>F93+G93+H93+I93+J93+K93</f>
        <v>8</v>
      </c>
      <c r="F93" s="76">
        <v>5</v>
      </c>
      <c r="G93" s="76">
        <v>3</v>
      </c>
      <c r="H93" s="77"/>
      <c r="I93" s="76"/>
      <c r="J93" s="80"/>
      <c r="K93" s="80"/>
      <c r="L93" s="43">
        <f ca="1">E93+'прил 4 (21-25)'!E92</f>
        <v>8</v>
      </c>
    </row>
    <row r="94" spans="1:12" ht="45">
      <c r="A94" s="178"/>
      <c r="B94" s="178"/>
      <c r="C94" s="45" t="s">
        <v>20</v>
      </c>
      <c r="D94" s="76"/>
      <c r="E94" s="76"/>
      <c r="F94" s="76"/>
      <c r="G94" s="76"/>
      <c r="H94" s="77"/>
      <c r="I94" s="76"/>
      <c r="J94" s="80"/>
      <c r="K94" s="80"/>
      <c r="L94" s="43">
        <f ca="1">E94+'прил 4 (21-25)'!E93</f>
        <v>0</v>
      </c>
    </row>
    <row r="95" spans="1:12" ht="31.5" customHeight="1">
      <c r="A95" s="178"/>
      <c r="B95" s="178"/>
      <c r="C95" s="45" t="s">
        <v>10</v>
      </c>
      <c r="D95" s="76"/>
      <c r="E95" s="76"/>
      <c r="F95" s="76"/>
      <c r="G95" s="76"/>
      <c r="H95" s="77"/>
      <c r="I95" s="80"/>
      <c r="J95" s="80"/>
      <c r="K95" s="80"/>
      <c r="L95" s="43">
        <f ca="1">E95+'прил 4 (21-25)'!E94</f>
        <v>0</v>
      </c>
    </row>
    <row r="96" spans="1:12" ht="15">
      <c r="A96" s="178" t="s">
        <v>128</v>
      </c>
      <c r="B96" s="178" t="s">
        <v>145</v>
      </c>
      <c r="C96" s="45" t="s">
        <v>13</v>
      </c>
      <c r="D96" s="76"/>
      <c r="E96" s="76">
        <f>E97+E98+E99+E100+E101</f>
        <v>67</v>
      </c>
      <c r="F96" s="76"/>
      <c r="G96" s="76"/>
      <c r="H96" s="77"/>
      <c r="I96" s="76">
        <f>I97+I98+I99+I100+I101</f>
        <v>67</v>
      </c>
      <c r="J96" s="76"/>
      <c r="K96" s="76"/>
      <c r="L96" s="43">
        <f ca="1">E96+'прил 4 (21-25)'!E95</f>
        <v>67</v>
      </c>
    </row>
    <row r="97" spans="1:12" ht="16.5" customHeight="1">
      <c r="A97" s="178"/>
      <c r="B97" s="178"/>
      <c r="C97" s="45" t="s">
        <v>14</v>
      </c>
      <c r="D97" s="76"/>
      <c r="E97" s="76">
        <f>F97+G97+H97+I97+J97+K97</f>
        <v>50</v>
      </c>
      <c r="F97" s="76"/>
      <c r="G97" s="76"/>
      <c r="H97" s="79"/>
      <c r="I97" s="77">
        <v>50</v>
      </c>
      <c r="J97" s="80"/>
      <c r="K97" s="80"/>
      <c r="L97" s="43">
        <f ca="1">E97+'прил 4 (21-25)'!E96</f>
        <v>50</v>
      </c>
    </row>
    <row r="98" spans="1:12" ht="15">
      <c r="A98" s="178"/>
      <c r="B98" s="178"/>
      <c r="C98" s="45" t="s">
        <v>15</v>
      </c>
      <c r="D98" s="76"/>
      <c r="E98" s="76">
        <f>F98+G98+H98+I98+J98+K98</f>
        <v>14</v>
      </c>
      <c r="F98" s="76"/>
      <c r="G98" s="76"/>
      <c r="H98" s="79"/>
      <c r="I98" s="77">
        <v>14</v>
      </c>
      <c r="J98" s="80"/>
      <c r="K98" s="80"/>
      <c r="L98" s="43">
        <f ca="1">E98+'прил 4 (21-25)'!E97</f>
        <v>14</v>
      </c>
    </row>
    <row r="99" spans="1:12" ht="15">
      <c r="A99" s="178"/>
      <c r="B99" s="178"/>
      <c r="C99" s="45" t="s">
        <v>33</v>
      </c>
      <c r="D99" s="76"/>
      <c r="E99" s="76">
        <f>F99+G99+H99+I99+J99+K99</f>
        <v>3</v>
      </c>
      <c r="F99" s="76"/>
      <c r="G99" s="76"/>
      <c r="H99" s="79"/>
      <c r="I99" s="77">
        <v>3</v>
      </c>
      <c r="J99" s="80"/>
      <c r="K99" s="80"/>
      <c r="L99" s="43">
        <f ca="1">E99+'прил 4 (21-25)'!E98</f>
        <v>3</v>
      </c>
    </row>
    <row r="100" spans="1:12" ht="30">
      <c r="A100" s="178"/>
      <c r="B100" s="178"/>
      <c r="C100" s="45" t="s">
        <v>34</v>
      </c>
      <c r="D100" s="76"/>
      <c r="E100" s="76"/>
      <c r="F100" s="76"/>
      <c r="G100" s="76"/>
      <c r="H100" s="77"/>
      <c r="I100" s="77"/>
      <c r="J100" s="80"/>
      <c r="K100" s="80"/>
      <c r="L100" s="43">
        <f ca="1">E100+'прил 4 (21-25)'!E99</f>
        <v>0</v>
      </c>
    </row>
    <row r="101" spans="1:12" ht="15">
      <c r="A101" s="178"/>
      <c r="B101" s="178"/>
      <c r="C101" s="45" t="s">
        <v>10</v>
      </c>
      <c r="D101" s="76"/>
      <c r="E101" s="76"/>
      <c r="F101" s="76"/>
      <c r="G101" s="76"/>
      <c r="H101" s="77"/>
      <c r="I101" s="77"/>
      <c r="J101" s="80"/>
      <c r="K101" s="80"/>
      <c r="L101" s="43">
        <f ca="1">E101+'прил 4 (21-25)'!E100</f>
        <v>0</v>
      </c>
    </row>
    <row r="102" spans="1:12" ht="15" hidden="1">
      <c r="A102" s="178" t="s">
        <v>32</v>
      </c>
      <c r="B102" s="178" t="s">
        <v>157</v>
      </c>
      <c r="C102" s="45" t="s">
        <v>13</v>
      </c>
      <c r="D102" s="76">
        <f t="shared" ref="D102:K102" si="19">D103+D104+D105+D106+D107</f>
        <v>0</v>
      </c>
      <c r="E102" s="76">
        <f t="shared" si="19"/>
        <v>0</v>
      </c>
      <c r="F102" s="76">
        <f t="shared" si="19"/>
        <v>0</v>
      </c>
      <c r="G102" s="76">
        <f t="shared" si="19"/>
        <v>0</v>
      </c>
      <c r="H102" s="77">
        <f t="shared" si="19"/>
        <v>0</v>
      </c>
      <c r="I102" s="76">
        <f t="shared" si="19"/>
        <v>0</v>
      </c>
      <c r="J102" s="76">
        <f t="shared" si="19"/>
        <v>0</v>
      </c>
      <c r="K102" s="76">
        <f t="shared" si="19"/>
        <v>0</v>
      </c>
      <c r="L102" s="43">
        <f ca="1">E102+'прил 4 (21-25)'!E101</f>
        <v>0</v>
      </c>
    </row>
    <row r="103" spans="1:12" ht="31.5" hidden="1" customHeight="1">
      <c r="A103" s="178"/>
      <c r="B103" s="179"/>
      <c r="C103" s="45" t="s">
        <v>14</v>
      </c>
      <c r="D103" s="76"/>
      <c r="E103" s="76"/>
      <c r="F103" s="76"/>
      <c r="G103" s="76"/>
      <c r="H103" s="79"/>
      <c r="I103" s="80"/>
      <c r="J103" s="76"/>
      <c r="K103" s="76"/>
      <c r="L103" s="43">
        <f ca="1">E103+'прил 4 (21-25)'!E102</f>
        <v>0</v>
      </c>
    </row>
    <row r="104" spans="1:12" ht="41.25" hidden="1" customHeight="1">
      <c r="A104" s="178"/>
      <c r="B104" s="179"/>
      <c r="C104" s="45" t="s">
        <v>15</v>
      </c>
      <c r="D104" s="76"/>
      <c r="E104" s="76"/>
      <c r="F104" s="76"/>
      <c r="G104" s="76"/>
      <c r="H104" s="79"/>
      <c r="I104" s="80"/>
      <c r="J104" s="76"/>
      <c r="K104" s="76"/>
      <c r="L104" s="43">
        <f ca="1">E104+'прил 4 (21-25)'!E103</f>
        <v>0</v>
      </c>
    </row>
    <row r="105" spans="1:12" ht="15" hidden="1">
      <c r="A105" s="178"/>
      <c r="B105" s="179"/>
      <c r="C105" s="45" t="s">
        <v>33</v>
      </c>
      <c r="D105" s="76"/>
      <c r="E105" s="76">
        <f>F105+G105+H105+I105+J105+K105</f>
        <v>0</v>
      </c>
      <c r="F105" s="76"/>
      <c r="G105" s="76"/>
      <c r="H105" s="79"/>
      <c r="I105" s="80"/>
      <c r="J105" s="76"/>
      <c r="K105" s="76"/>
      <c r="L105" s="43">
        <f ca="1">E105+'прил 4 (21-25)'!E104</f>
        <v>0</v>
      </c>
    </row>
    <row r="106" spans="1:12" ht="30" hidden="1">
      <c r="A106" s="178"/>
      <c r="B106" s="179"/>
      <c r="C106" s="45" t="s">
        <v>34</v>
      </c>
      <c r="D106" s="76"/>
      <c r="E106" s="76">
        <f>F106+G106+H106+I106+J106+K106</f>
        <v>0</v>
      </c>
      <c r="F106" s="76"/>
      <c r="G106" s="76"/>
      <c r="H106" s="77"/>
      <c r="I106" s="80"/>
      <c r="J106" s="76"/>
      <c r="K106" s="76"/>
      <c r="L106" s="43">
        <f ca="1">E106+'прил 4 (21-25)'!E105</f>
        <v>0</v>
      </c>
    </row>
    <row r="107" spans="1:12" ht="15" hidden="1">
      <c r="A107" s="178"/>
      <c r="B107" s="179"/>
      <c r="C107" s="45" t="s">
        <v>10</v>
      </c>
      <c r="D107" s="76"/>
      <c r="E107" s="76">
        <f>F107+G107+H107+I107+J107+K107</f>
        <v>0</v>
      </c>
      <c r="F107" s="76"/>
      <c r="G107" s="76"/>
      <c r="H107" s="77"/>
      <c r="I107" s="80"/>
      <c r="J107" s="76"/>
      <c r="K107" s="76"/>
      <c r="L107" s="43">
        <f ca="1">E107+'прил 4 (21-25)'!E106</f>
        <v>0</v>
      </c>
    </row>
    <row r="108" spans="1:12" ht="15">
      <c r="A108" s="178" t="s">
        <v>35</v>
      </c>
      <c r="B108" s="178" t="s">
        <v>36</v>
      </c>
      <c r="C108" s="45" t="s">
        <v>13</v>
      </c>
      <c r="D108" s="76"/>
      <c r="E108" s="76">
        <f t="shared" ref="E108:K108" si="20">E109+E110+E111+E112+E113</f>
        <v>300</v>
      </c>
      <c r="F108" s="76">
        <f t="shared" si="20"/>
        <v>0</v>
      </c>
      <c r="G108" s="76">
        <f t="shared" si="20"/>
        <v>0</v>
      </c>
      <c r="H108" s="77">
        <f t="shared" si="20"/>
        <v>150</v>
      </c>
      <c r="I108" s="76">
        <f t="shared" si="20"/>
        <v>150</v>
      </c>
      <c r="J108" s="76">
        <f t="shared" si="20"/>
        <v>0</v>
      </c>
      <c r="K108" s="76">
        <f t="shared" si="20"/>
        <v>0</v>
      </c>
      <c r="L108" s="43">
        <f ca="1">E108+'прил 4 (21-25)'!E107</f>
        <v>300</v>
      </c>
    </row>
    <row r="109" spans="1:12" ht="30">
      <c r="A109" s="178"/>
      <c r="B109" s="178"/>
      <c r="C109" s="45" t="s">
        <v>14</v>
      </c>
      <c r="D109" s="76"/>
      <c r="E109" s="76"/>
      <c r="F109" s="76"/>
      <c r="G109" s="76"/>
      <c r="H109" s="77"/>
      <c r="I109" s="76"/>
      <c r="J109" s="80"/>
      <c r="K109" s="80"/>
      <c r="L109" s="43">
        <f ca="1">E109+'прил 4 (21-25)'!E108</f>
        <v>0</v>
      </c>
    </row>
    <row r="110" spans="1:12" ht="15">
      <c r="A110" s="178"/>
      <c r="B110" s="178"/>
      <c r="C110" s="45" t="s">
        <v>15</v>
      </c>
      <c r="D110" s="76"/>
      <c r="E110" s="76"/>
      <c r="F110" s="76"/>
      <c r="G110" s="76"/>
      <c r="H110" s="77"/>
      <c r="I110" s="76"/>
      <c r="J110" s="80"/>
      <c r="K110" s="80"/>
      <c r="L110" s="43">
        <f ca="1">E110+'прил 4 (21-25)'!E109</f>
        <v>0</v>
      </c>
    </row>
    <row r="111" spans="1:12" ht="30">
      <c r="A111" s="178"/>
      <c r="B111" s="178"/>
      <c r="C111" s="45" t="s">
        <v>8</v>
      </c>
      <c r="D111" s="76"/>
      <c r="E111" s="76">
        <f>F111+G111+H111+I111+J111+K111</f>
        <v>300</v>
      </c>
      <c r="F111" s="76"/>
      <c r="G111" s="76"/>
      <c r="H111" s="77">
        <v>150</v>
      </c>
      <c r="I111" s="76">
        <v>150</v>
      </c>
      <c r="J111" s="80"/>
      <c r="K111" s="80"/>
      <c r="L111" s="43">
        <f ca="1">E111+'прил 4 (21-25)'!E110</f>
        <v>300</v>
      </c>
    </row>
    <row r="112" spans="1:12" ht="45">
      <c r="A112" s="178"/>
      <c r="B112" s="178"/>
      <c r="C112" s="45" t="s">
        <v>20</v>
      </c>
      <c r="D112" s="76"/>
      <c r="E112" s="76"/>
      <c r="F112" s="76"/>
      <c r="G112" s="76"/>
      <c r="H112" s="77"/>
      <c r="I112" s="76"/>
      <c r="J112" s="80"/>
      <c r="K112" s="80"/>
      <c r="L112" s="43">
        <f ca="1">E112+'прил 4 (21-25)'!E111</f>
        <v>0</v>
      </c>
    </row>
    <row r="113" spans="1:12" ht="15">
      <c r="A113" s="178"/>
      <c r="B113" s="178"/>
      <c r="C113" s="45" t="s">
        <v>10</v>
      </c>
      <c r="D113" s="76"/>
      <c r="E113" s="76"/>
      <c r="F113" s="76"/>
      <c r="G113" s="76"/>
      <c r="H113" s="77"/>
      <c r="I113" s="76"/>
      <c r="J113" s="80"/>
      <c r="K113" s="80"/>
      <c r="L113" s="43">
        <f ca="1">E113+'прил 4 (21-25)'!E112</f>
        <v>0</v>
      </c>
    </row>
    <row r="114" spans="1:12" ht="15">
      <c r="A114" s="178" t="s">
        <v>37</v>
      </c>
      <c r="B114" s="178" t="s">
        <v>38</v>
      </c>
      <c r="C114" s="45" t="s">
        <v>13</v>
      </c>
      <c r="D114" s="76"/>
      <c r="E114" s="76">
        <f>E115+E116+E117+E118+E119</f>
        <v>60</v>
      </c>
      <c r="F114" s="76">
        <f>F115+F116+F117+F118+F119</f>
        <v>60</v>
      </c>
      <c r="G114" s="76"/>
      <c r="H114" s="77"/>
      <c r="I114" s="76"/>
      <c r="J114" s="76"/>
      <c r="K114" s="76"/>
      <c r="L114" s="43">
        <f ca="1">E114+'прил 4 (21-25)'!E113</f>
        <v>1014975</v>
      </c>
    </row>
    <row r="115" spans="1:12" ht="30">
      <c r="A115" s="178"/>
      <c r="B115" s="178"/>
      <c r="C115" s="45" t="s">
        <v>14</v>
      </c>
      <c r="D115" s="76"/>
      <c r="E115" s="76"/>
      <c r="F115" s="76"/>
      <c r="G115" s="76"/>
      <c r="H115" s="77"/>
      <c r="I115" s="76"/>
      <c r="J115" s="76"/>
      <c r="K115" s="76"/>
      <c r="L115" s="43">
        <f ca="1">E115+'прил 4 (21-25)'!E114</f>
        <v>0</v>
      </c>
    </row>
    <row r="116" spans="1:12" ht="15">
      <c r="A116" s="178"/>
      <c r="B116" s="178"/>
      <c r="C116" s="45" t="s">
        <v>15</v>
      </c>
      <c r="D116" s="76"/>
      <c r="E116" s="76"/>
      <c r="F116" s="76"/>
      <c r="G116" s="76"/>
      <c r="H116" s="77"/>
      <c r="I116" s="76"/>
      <c r="J116" s="76"/>
      <c r="K116" s="76"/>
      <c r="L116" s="43">
        <f ca="1">E116+'прил 4 (21-25)'!E115</f>
        <v>0</v>
      </c>
    </row>
    <row r="117" spans="1:12" ht="30">
      <c r="A117" s="178"/>
      <c r="B117" s="178"/>
      <c r="C117" s="45" t="s">
        <v>8</v>
      </c>
      <c r="D117" s="76"/>
      <c r="E117" s="76">
        <f>F117+G117+H117+I117+J117+K117</f>
        <v>60</v>
      </c>
      <c r="F117" s="76">
        <v>60</v>
      </c>
      <c r="G117" s="76"/>
      <c r="H117" s="77"/>
      <c r="I117" s="76"/>
      <c r="J117" s="76"/>
      <c r="K117" s="76"/>
      <c r="L117" s="43">
        <f ca="1">E117+'прил 4 (21-25)'!E116</f>
        <v>913770</v>
      </c>
    </row>
    <row r="118" spans="1:12" ht="45">
      <c r="A118" s="178"/>
      <c r="B118" s="178"/>
      <c r="C118" s="45" t="s">
        <v>20</v>
      </c>
      <c r="D118" s="76"/>
      <c r="E118" s="76"/>
      <c r="F118" s="76"/>
      <c r="G118" s="76"/>
      <c r="H118" s="79"/>
      <c r="I118" s="76"/>
      <c r="J118" s="76"/>
      <c r="K118" s="76"/>
      <c r="L118" s="43">
        <f ca="1">E118+'прил 4 (21-25)'!E117</f>
        <v>0</v>
      </c>
    </row>
    <row r="119" spans="1:12" ht="15">
      <c r="A119" s="178"/>
      <c r="B119" s="178"/>
      <c r="C119" s="45" t="s">
        <v>10</v>
      </c>
      <c r="D119" s="76"/>
      <c r="E119" s="76"/>
      <c r="F119" s="76"/>
      <c r="G119" s="76"/>
      <c r="H119" s="79"/>
      <c r="I119" s="76"/>
      <c r="J119" s="76"/>
      <c r="K119" s="76"/>
      <c r="L119" s="43">
        <f ca="1">E119+'прил 4 (21-25)'!E118</f>
        <v>101205</v>
      </c>
    </row>
    <row r="120" spans="1:12" ht="15">
      <c r="A120" s="178" t="s">
        <v>251</v>
      </c>
      <c r="B120" s="178" t="s">
        <v>256</v>
      </c>
      <c r="C120" s="45" t="s">
        <v>13</v>
      </c>
      <c r="D120" s="76"/>
      <c r="E120" s="76">
        <f t="shared" ref="E120:K120" si="21">E121+E122+E123+E124+E125</f>
        <v>40</v>
      </c>
      <c r="F120" s="76">
        <f t="shared" si="21"/>
        <v>0</v>
      </c>
      <c r="G120" s="76">
        <f t="shared" si="21"/>
        <v>0</v>
      </c>
      <c r="H120" s="77">
        <f t="shared" si="21"/>
        <v>0</v>
      </c>
      <c r="I120" s="76">
        <f t="shared" si="21"/>
        <v>0</v>
      </c>
      <c r="J120" s="76">
        <f t="shared" si="21"/>
        <v>40</v>
      </c>
      <c r="K120" s="76">
        <f t="shared" si="21"/>
        <v>0</v>
      </c>
      <c r="L120" s="43">
        <f ca="1">E120+'прил 4 (21-25)'!E119</f>
        <v>1004860</v>
      </c>
    </row>
    <row r="121" spans="1:12" ht="30">
      <c r="A121" s="178"/>
      <c r="B121" s="178"/>
      <c r="C121" s="45" t="s">
        <v>14</v>
      </c>
      <c r="D121" s="76"/>
      <c r="E121" s="76"/>
      <c r="F121" s="76"/>
      <c r="G121" s="76"/>
      <c r="H121" s="77"/>
      <c r="I121" s="76"/>
      <c r="J121" s="80"/>
      <c r="K121" s="80"/>
      <c r="L121" s="43">
        <f ca="1">E121+'прил 4 (21-25)'!E120</f>
        <v>0</v>
      </c>
    </row>
    <row r="122" spans="1:12" ht="15">
      <c r="A122" s="178"/>
      <c r="B122" s="178"/>
      <c r="C122" s="45" t="s">
        <v>15</v>
      </c>
      <c r="D122" s="76"/>
      <c r="E122" s="76"/>
      <c r="F122" s="76"/>
      <c r="G122" s="76"/>
      <c r="H122" s="77"/>
      <c r="I122" s="76"/>
      <c r="J122" s="80"/>
      <c r="K122" s="80"/>
      <c r="L122" s="43">
        <f ca="1">E122+'прил 4 (21-25)'!E121</f>
        <v>0</v>
      </c>
    </row>
    <row r="123" spans="1:12" ht="30">
      <c r="A123" s="178"/>
      <c r="B123" s="178"/>
      <c r="C123" s="45" t="s">
        <v>8</v>
      </c>
      <c r="D123" s="76"/>
      <c r="E123" s="76">
        <f t="shared" ref="E123:E131" si="22">F123+G123+H123+I123+J123+K123</f>
        <v>0</v>
      </c>
      <c r="F123" s="76"/>
      <c r="G123" s="76"/>
      <c r="H123" s="77"/>
      <c r="I123" s="76"/>
      <c r="J123" s="80"/>
      <c r="K123" s="80"/>
      <c r="L123" s="43">
        <f ca="1">E123+'прил 4 (21-25)'!E122</f>
        <v>908620</v>
      </c>
    </row>
    <row r="124" spans="1:12" ht="45">
      <c r="A124" s="178"/>
      <c r="B124" s="178"/>
      <c r="C124" s="45" t="s">
        <v>20</v>
      </c>
      <c r="D124" s="76"/>
      <c r="E124" s="76">
        <f t="shared" si="22"/>
        <v>0</v>
      </c>
      <c r="F124" s="76"/>
      <c r="G124" s="76"/>
      <c r="H124" s="79"/>
      <c r="I124" s="76"/>
      <c r="J124" s="80"/>
      <c r="K124" s="80"/>
      <c r="L124" s="43">
        <f ca="1">E124+'прил 4 (21-25)'!E123</f>
        <v>0</v>
      </c>
    </row>
    <row r="125" spans="1:12" ht="15">
      <c r="A125" s="178"/>
      <c r="B125" s="178"/>
      <c r="C125" s="45" t="s">
        <v>10</v>
      </c>
      <c r="D125" s="76"/>
      <c r="E125" s="76">
        <f t="shared" si="22"/>
        <v>40</v>
      </c>
      <c r="F125" s="76"/>
      <c r="G125" s="76"/>
      <c r="H125" s="79"/>
      <c r="I125" s="76"/>
      <c r="J125" s="76">
        <v>40</v>
      </c>
      <c r="K125" s="76"/>
      <c r="L125" s="43">
        <f ca="1">E125+'прил 4 (21-25)'!E124</f>
        <v>96240</v>
      </c>
    </row>
    <row r="126" spans="1:12" ht="15">
      <c r="A126" s="180" t="s">
        <v>39</v>
      </c>
      <c r="B126" s="178" t="s">
        <v>41</v>
      </c>
      <c r="C126" s="45" t="s">
        <v>13</v>
      </c>
      <c r="D126" s="76">
        <f>D127+D128+D129+D130+D131</f>
        <v>143424</v>
      </c>
      <c r="E126" s="78">
        <f t="shared" si="22"/>
        <v>1294875</v>
      </c>
      <c r="F126" s="76">
        <f t="shared" ref="F126:K126" si="23">F127+F128+F129+F130+F131</f>
        <v>126469</v>
      </c>
      <c r="G126" s="76">
        <f t="shared" si="23"/>
        <v>142007</v>
      </c>
      <c r="H126" s="77">
        <f t="shared" si="23"/>
        <v>173484</v>
      </c>
      <c r="I126" s="76">
        <f t="shared" si="23"/>
        <v>217350</v>
      </c>
      <c r="J126" s="76">
        <f t="shared" si="23"/>
        <v>362425</v>
      </c>
      <c r="K126" s="76">
        <f t="shared" si="23"/>
        <v>273140</v>
      </c>
      <c r="L126" s="43">
        <f ca="1">E126+'прил 4 (21-25)'!E125</f>
        <v>1294875</v>
      </c>
    </row>
    <row r="127" spans="1:12" ht="30">
      <c r="A127" s="181"/>
      <c r="B127" s="178"/>
      <c r="C127" s="45" t="s">
        <v>14</v>
      </c>
      <c r="D127" s="76">
        <f>D133+D139+D145+D151+D169+D223+D229+D235</f>
        <v>1682</v>
      </c>
      <c r="E127" s="76">
        <f t="shared" si="22"/>
        <v>6198</v>
      </c>
      <c r="F127" s="76">
        <f t="shared" ref="F127:K127" si="24">F133+F139+F145+F151+F169+F223+F229+F235+F157+F163</f>
        <v>436</v>
      </c>
      <c r="G127" s="76">
        <f t="shared" si="24"/>
        <v>0</v>
      </c>
      <c r="H127" s="76">
        <f t="shared" si="24"/>
        <v>1770</v>
      </c>
      <c r="I127" s="76">
        <f t="shared" si="24"/>
        <v>100</v>
      </c>
      <c r="J127" s="76">
        <f t="shared" si="24"/>
        <v>3892</v>
      </c>
      <c r="K127" s="76">
        <f t="shared" si="24"/>
        <v>0</v>
      </c>
      <c r="L127" s="43">
        <f ca="1">E127+'прил 4 (21-25)'!E126</f>
        <v>6198</v>
      </c>
    </row>
    <row r="128" spans="1:12" ht="15">
      <c r="A128" s="181"/>
      <c r="B128" s="178"/>
      <c r="C128" s="45" t="s">
        <v>15</v>
      </c>
      <c r="D128" s="76">
        <f>D134+D140+D146+D152+D170+D224+D230+D236</f>
        <v>1309</v>
      </c>
      <c r="E128" s="76">
        <f t="shared" si="22"/>
        <v>141305</v>
      </c>
      <c r="F128" s="76">
        <f>F134+F140+F146+F152+F170+F224+F230+F236</f>
        <v>0</v>
      </c>
      <c r="G128" s="76">
        <f>G134+G140+G146+G152+G170+G224+G230+G236</f>
        <v>0</v>
      </c>
      <c r="H128" s="77">
        <f>H134+H140+H146+H152+H170+H224+H230+H236+H158+H164</f>
        <v>8384</v>
      </c>
      <c r="I128" s="77">
        <f>I134+I140+I146+I152+I170+I224+I230+I236+I158+I164</f>
        <v>45362</v>
      </c>
      <c r="J128" s="77">
        <f>J134+J140+J146+J152+J170+J224+J230+J236+J158+J164</f>
        <v>69199</v>
      </c>
      <c r="K128" s="77">
        <f>K134+K140+K146+K152+K170+K224+K230+K236+K158+K164</f>
        <v>18360</v>
      </c>
      <c r="L128" s="43">
        <f ca="1">E128+'прил 4 (21-25)'!E127</f>
        <v>141305</v>
      </c>
    </row>
    <row r="129" spans="1:12" ht="30">
      <c r="A129" s="181"/>
      <c r="B129" s="178"/>
      <c r="C129" s="45" t="s">
        <v>8</v>
      </c>
      <c r="D129" s="76">
        <v>125522</v>
      </c>
      <c r="E129" s="76">
        <f t="shared" si="22"/>
        <v>900448</v>
      </c>
      <c r="F129" s="76">
        <f t="shared" ref="F129:G131" si="25">F135+F141+F147+F153+F171</f>
        <v>107608</v>
      </c>
      <c r="G129" s="76">
        <f t="shared" si="25"/>
        <v>121630</v>
      </c>
      <c r="H129" s="77">
        <f>H135+H141+H147+H153+H171+H159+H165</f>
        <v>144204</v>
      </c>
      <c r="I129" s="76">
        <f>I135+I141+I147+I153+I171+I225+I231+I237+I165</f>
        <v>154358</v>
      </c>
      <c r="J129" s="76">
        <f>J135+J141+J147+J153+J159+J165+J171</f>
        <v>187866</v>
      </c>
      <c r="K129" s="76">
        <f>K135+K141+K147+K153+K171</f>
        <v>184782</v>
      </c>
      <c r="L129" s="43">
        <f ca="1">E129+'прил 4 (21-25)'!E128</f>
        <v>900448</v>
      </c>
    </row>
    <row r="130" spans="1:12" ht="45">
      <c r="A130" s="181"/>
      <c r="B130" s="178"/>
      <c r="C130" s="45" t="s">
        <v>20</v>
      </c>
      <c r="D130" s="84"/>
      <c r="E130" s="76">
        <f t="shared" si="22"/>
        <v>0</v>
      </c>
      <c r="F130" s="76">
        <f t="shared" si="25"/>
        <v>0</v>
      </c>
      <c r="G130" s="76">
        <f t="shared" si="25"/>
        <v>0</v>
      </c>
      <c r="H130" s="79">
        <f>H136+H142+H148+H154+H172</f>
        <v>0</v>
      </c>
      <c r="I130" s="76">
        <f>I136+I142+I148+I154+I172</f>
        <v>0</v>
      </c>
      <c r="J130" s="76">
        <f>J136+J142+J148+J154+J172</f>
        <v>0</v>
      </c>
      <c r="K130" s="76">
        <f>K136+K142+K148+K154+K172</f>
        <v>0</v>
      </c>
      <c r="L130" s="43">
        <f ca="1">E130+'прил 4 (21-25)'!E129</f>
        <v>0</v>
      </c>
    </row>
    <row r="131" spans="1:12" ht="30" customHeight="1">
      <c r="A131" s="182"/>
      <c r="B131" s="178"/>
      <c r="C131" s="45" t="s">
        <v>10</v>
      </c>
      <c r="D131" s="76">
        <f>D137+D143+D149+D155+D173</f>
        <v>14911</v>
      </c>
      <c r="E131" s="76">
        <f t="shared" si="22"/>
        <v>246924</v>
      </c>
      <c r="F131" s="76">
        <f t="shared" si="25"/>
        <v>18425</v>
      </c>
      <c r="G131" s="77">
        <f t="shared" si="25"/>
        <v>20377</v>
      </c>
      <c r="H131" s="77">
        <f>H137+H143+H149+H155+H173</f>
        <v>19126</v>
      </c>
      <c r="I131" s="76">
        <f>I137+I143+I149+I155+I173</f>
        <v>17530</v>
      </c>
      <c r="J131" s="76">
        <f>J137+J143+J149+J155+J173+J221</f>
        <v>101468</v>
      </c>
      <c r="K131" s="76">
        <f>K137+K143+K149+K155+K173+K221</f>
        <v>69998</v>
      </c>
      <c r="L131" s="43">
        <f ca="1">E131+'прил 4 (21-25)'!E130</f>
        <v>246924</v>
      </c>
    </row>
    <row r="132" spans="1:12" ht="15">
      <c r="A132" s="180" t="s">
        <v>40</v>
      </c>
      <c r="B132" s="178" t="s">
        <v>42</v>
      </c>
      <c r="C132" s="45" t="s">
        <v>13</v>
      </c>
      <c r="D132" s="76">
        <f t="shared" ref="D132:K132" si="26">D133+D134+D135+D136+D137</f>
        <v>136787</v>
      </c>
      <c r="E132" s="76">
        <f t="shared" si="26"/>
        <v>1006586</v>
      </c>
      <c r="F132" s="76">
        <f t="shared" si="26"/>
        <v>124159</v>
      </c>
      <c r="G132" s="76">
        <f t="shared" si="26"/>
        <v>140239</v>
      </c>
      <c r="H132" s="77">
        <f t="shared" si="26"/>
        <v>168793</v>
      </c>
      <c r="I132" s="76">
        <f t="shared" si="26"/>
        <v>177182</v>
      </c>
      <c r="J132" s="76">
        <f t="shared" si="26"/>
        <v>197392</v>
      </c>
      <c r="K132" s="76">
        <f t="shared" si="26"/>
        <v>198821</v>
      </c>
      <c r="L132" s="43">
        <f ca="1">E132+'прил 4 (21-25)'!E131</f>
        <v>1006586</v>
      </c>
    </row>
    <row r="133" spans="1:12" ht="30">
      <c r="A133" s="181"/>
      <c r="B133" s="178"/>
      <c r="C133" s="45" t="s">
        <v>14</v>
      </c>
      <c r="D133" s="76">
        <v>50</v>
      </c>
      <c r="E133" s="76">
        <f>F133+G133+H133+I133+J133+K133</f>
        <v>50</v>
      </c>
      <c r="F133" s="76">
        <v>50</v>
      </c>
      <c r="G133" s="76"/>
      <c r="H133" s="79"/>
      <c r="I133" s="80"/>
      <c r="J133" s="80"/>
      <c r="K133" s="80"/>
      <c r="L133" s="43">
        <f ca="1">E133+'прил 4 (21-25)'!E132</f>
        <v>50</v>
      </c>
    </row>
    <row r="134" spans="1:12" ht="15">
      <c r="A134" s="181"/>
      <c r="B134" s="178"/>
      <c r="C134" s="45" t="s">
        <v>15</v>
      </c>
      <c r="D134" s="76"/>
      <c r="E134" s="76">
        <f>F134+G134+H134+I134+J134+K134</f>
        <v>23687</v>
      </c>
      <c r="F134" s="76"/>
      <c r="G134" s="76"/>
      <c r="H134" s="77">
        <f>8147</f>
        <v>8147</v>
      </c>
      <c r="I134" s="76">
        <v>11135</v>
      </c>
      <c r="J134" s="76">
        <f>4405</f>
        <v>4405</v>
      </c>
      <c r="K134" s="76"/>
      <c r="L134" s="43">
        <f ca="1">E134+'прил 4 (21-25)'!E133</f>
        <v>23687</v>
      </c>
    </row>
    <row r="135" spans="1:12" ht="30">
      <c r="A135" s="181"/>
      <c r="B135" s="178"/>
      <c r="C135" s="45" t="s">
        <v>8</v>
      </c>
      <c r="D135" s="76">
        <v>123436</v>
      </c>
      <c r="E135" s="76">
        <f>F135+G135+H135+I135+J135+K135</f>
        <v>877150</v>
      </c>
      <c r="F135" s="76">
        <v>106419</v>
      </c>
      <c r="G135" s="76">
        <v>120752</v>
      </c>
      <c r="H135" s="77">
        <v>142413</v>
      </c>
      <c r="I135" s="76">
        <f>7237+142214</f>
        <v>149451</v>
      </c>
      <c r="J135" s="76">
        <f>171864+4527</f>
        <v>176391</v>
      </c>
      <c r="K135" s="76">
        <v>181724</v>
      </c>
      <c r="L135" s="43">
        <f ca="1">E135+'прил 4 (21-25)'!E134</f>
        <v>877150</v>
      </c>
    </row>
    <row r="136" spans="1:12" ht="45">
      <c r="A136" s="181"/>
      <c r="B136" s="178"/>
      <c r="C136" s="45" t="s">
        <v>20</v>
      </c>
      <c r="D136" s="84"/>
      <c r="E136" s="76">
        <f>F136+G136+H136+I136+J136+K136</f>
        <v>0</v>
      </c>
      <c r="F136" s="84"/>
      <c r="G136" s="84"/>
      <c r="H136" s="79"/>
      <c r="I136" s="80"/>
      <c r="J136" s="80"/>
      <c r="K136" s="80"/>
      <c r="L136" s="43">
        <f ca="1">E136+'прил 4 (21-25)'!E135</f>
        <v>0</v>
      </c>
    </row>
    <row r="137" spans="1:12" ht="15">
      <c r="A137" s="182"/>
      <c r="B137" s="178"/>
      <c r="C137" s="45" t="s">
        <v>10</v>
      </c>
      <c r="D137" s="76">
        <v>13301</v>
      </c>
      <c r="E137" s="76">
        <f>F137+G137+H137+I137+J137+K137</f>
        <v>105699</v>
      </c>
      <c r="F137" s="76">
        <v>17690</v>
      </c>
      <c r="G137" s="77">
        <v>19487</v>
      </c>
      <c r="H137" s="77">
        <v>18233</v>
      </c>
      <c r="I137" s="76">
        <v>16596</v>
      </c>
      <c r="J137" s="76">
        <v>16596</v>
      </c>
      <c r="K137" s="76">
        <v>17097</v>
      </c>
      <c r="L137" s="43">
        <f ca="1">E137+'прил 4 (21-25)'!E136</f>
        <v>105699</v>
      </c>
    </row>
    <row r="138" spans="1:12" ht="15.75" customHeight="1">
      <c r="A138" s="178" t="s">
        <v>43</v>
      </c>
      <c r="B138" s="96" t="s">
        <v>160</v>
      </c>
      <c r="C138" s="45" t="s">
        <v>13</v>
      </c>
      <c r="D138" s="76">
        <f t="shared" ref="D138:K138" si="27">D139+D140+D141+D142+D143</f>
        <v>2961</v>
      </c>
      <c r="E138" s="76">
        <f t="shared" si="27"/>
        <v>133354</v>
      </c>
      <c r="F138" s="76">
        <f t="shared" si="27"/>
        <v>386</v>
      </c>
      <c r="G138" s="76">
        <f t="shared" si="27"/>
        <v>230</v>
      </c>
      <c r="H138" s="77">
        <f t="shared" si="27"/>
        <v>900</v>
      </c>
      <c r="I138" s="76">
        <f t="shared" si="27"/>
        <v>38000</v>
      </c>
      <c r="J138" s="76">
        <f t="shared" si="27"/>
        <v>73438</v>
      </c>
      <c r="K138" s="76">
        <f t="shared" si="27"/>
        <v>20400</v>
      </c>
      <c r="L138" s="43">
        <f ca="1">E138+'прил 4 (21-25)'!E137</f>
        <v>133354</v>
      </c>
    </row>
    <row r="139" spans="1:12" ht="30">
      <c r="A139" s="178"/>
      <c r="B139" s="106"/>
      <c r="C139" s="45" t="s">
        <v>14</v>
      </c>
      <c r="D139" s="76">
        <v>1632</v>
      </c>
      <c r="E139" s="76">
        <f>F139+G139+H139+I139+J139+K139</f>
        <v>386</v>
      </c>
      <c r="F139" s="76">
        <v>386</v>
      </c>
      <c r="G139" s="76"/>
      <c r="H139" s="77"/>
      <c r="I139" s="76"/>
      <c r="J139" s="80"/>
      <c r="K139" s="80"/>
      <c r="L139" s="43">
        <f ca="1">E139+'прил 4 (21-25)'!E138</f>
        <v>386</v>
      </c>
    </row>
    <row r="140" spans="1:12" ht="15">
      <c r="A140" s="178"/>
      <c r="B140" s="106"/>
      <c r="C140" s="45" t="s">
        <v>15</v>
      </c>
      <c r="D140" s="76">
        <v>1309</v>
      </c>
      <c r="E140" s="76">
        <f>F140+G140+H140+I140+J140+K140</f>
        <v>116320</v>
      </c>
      <c r="F140" s="76"/>
      <c r="G140" s="76"/>
      <c r="H140" s="77"/>
      <c r="I140" s="76">
        <v>34200</v>
      </c>
      <c r="J140" s="76">
        <v>63760</v>
      </c>
      <c r="K140" s="76">
        <v>18360</v>
      </c>
      <c r="L140" s="43">
        <f ca="1">E140+'прил 4 (21-25)'!E139</f>
        <v>116320</v>
      </c>
    </row>
    <row r="141" spans="1:12" ht="30">
      <c r="A141" s="178"/>
      <c r="B141" s="106"/>
      <c r="C141" s="45" t="s">
        <v>8</v>
      </c>
      <c r="D141" s="76">
        <v>20</v>
      </c>
      <c r="E141" s="76">
        <f>F141+G141+H141+I141+J141+K141</f>
        <v>16648</v>
      </c>
      <c r="F141" s="76"/>
      <c r="G141" s="77">
        <v>230</v>
      </c>
      <c r="H141" s="77">
        <v>900</v>
      </c>
      <c r="I141" s="76">
        <v>3800</v>
      </c>
      <c r="J141" s="76">
        <f>6322+3356</f>
        <v>9678</v>
      </c>
      <c r="K141" s="76">
        <v>2040</v>
      </c>
      <c r="L141" s="43">
        <f ca="1">E141+'прил 4 (21-25)'!E140</f>
        <v>16648</v>
      </c>
    </row>
    <row r="142" spans="1:12" ht="45">
      <c r="A142" s="178"/>
      <c r="B142" s="106"/>
      <c r="C142" s="45" t="s">
        <v>20</v>
      </c>
      <c r="D142" s="76"/>
      <c r="E142" s="76">
        <f>F142+G142+H142+I142+J142+K142</f>
        <v>0</v>
      </c>
      <c r="F142" s="76"/>
      <c r="G142" s="76"/>
      <c r="H142" s="77"/>
      <c r="I142" s="80"/>
      <c r="J142" s="76"/>
      <c r="K142" s="76"/>
      <c r="L142" s="43">
        <f ca="1">E142+'прил 4 (21-25)'!E141</f>
        <v>0</v>
      </c>
    </row>
    <row r="143" spans="1:12" ht="15">
      <c r="A143" s="178"/>
      <c r="B143" s="106"/>
      <c r="C143" s="45" t="s">
        <v>10</v>
      </c>
      <c r="D143" s="76"/>
      <c r="E143" s="76">
        <f>F143+G143+H143+I143+J143+K143</f>
        <v>0</v>
      </c>
      <c r="F143" s="76"/>
      <c r="G143" s="76"/>
      <c r="H143" s="77"/>
      <c r="I143" s="80"/>
      <c r="J143" s="76"/>
      <c r="K143" s="76"/>
      <c r="L143" s="43">
        <f ca="1">E143+'прил 4 (21-25)'!E142</f>
        <v>0</v>
      </c>
    </row>
    <row r="144" spans="1:12" ht="15">
      <c r="A144" s="178" t="s">
        <v>44</v>
      </c>
      <c r="B144" s="178" t="s">
        <v>38</v>
      </c>
      <c r="C144" s="45" t="s">
        <v>13</v>
      </c>
      <c r="D144" s="76"/>
      <c r="E144" s="76">
        <f t="shared" ref="E144:K144" si="28">E145+E146+E147+E148+E149</f>
        <v>418</v>
      </c>
      <c r="F144" s="76">
        <f t="shared" si="28"/>
        <v>300</v>
      </c>
      <c r="G144" s="76">
        <f t="shared" si="28"/>
        <v>118</v>
      </c>
      <c r="H144" s="77">
        <f t="shared" si="28"/>
        <v>0</v>
      </c>
      <c r="I144" s="76">
        <f t="shared" si="28"/>
        <v>0</v>
      </c>
      <c r="J144" s="76">
        <f t="shared" si="28"/>
        <v>0</v>
      </c>
      <c r="K144" s="76">
        <f t="shared" si="28"/>
        <v>0</v>
      </c>
      <c r="L144" s="43">
        <f ca="1">E144+'прил 4 (21-25)'!E143</f>
        <v>418</v>
      </c>
    </row>
    <row r="145" spans="1:12" ht="30">
      <c r="A145" s="178"/>
      <c r="B145" s="178"/>
      <c r="C145" s="45" t="s">
        <v>14</v>
      </c>
      <c r="D145" s="76"/>
      <c r="E145" s="76"/>
      <c r="F145" s="76"/>
      <c r="G145" s="76"/>
      <c r="H145" s="79"/>
      <c r="I145" s="80"/>
      <c r="J145" s="76"/>
      <c r="K145" s="76"/>
      <c r="L145" s="43">
        <f ca="1">E145+'прил 4 (21-25)'!E144</f>
        <v>0</v>
      </c>
    </row>
    <row r="146" spans="1:12" ht="15">
      <c r="A146" s="178"/>
      <c r="B146" s="178"/>
      <c r="C146" s="45" t="s">
        <v>15</v>
      </c>
      <c r="D146" s="76"/>
      <c r="E146" s="76"/>
      <c r="F146" s="76"/>
      <c r="G146" s="76"/>
      <c r="H146" s="79"/>
      <c r="I146" s="80"/>
      <c r="J146" s="76"/>
      <c r="K146" s="76"/>
      <c r="L146" s="43">
        <f ca="1">E146+'прил 4 (21-25)'!E145</f>
        <v>0</v>
      </c>
    </row>
    <row r="147" spans="1:12" ht="30">
      <c r="A147" s="178"/>
      <c r="B147" s="178"/>
      <c r="C147" s="45" t="s">
        <v>8</v>
      </c>
      <c r="D147" s="76"/>
      <c r="E147" s="76">
        <f>F147+G147+H147+I147++J147+K147</f>
        <v>418</v>
      </c>
      <c r="F147" s="76">
        <v>300</v>
      </c>
      <c r="G147" s="76">
        <v>118</v>
      </c>
      <c r="H147" s="79"/>
      <c r="I147" s="80"/>
      <c r="J147" s="80"/>
      <c r="K147" s="80"/>
      <c r="L147" s="43">
        <f ca="1">E147+'прил 4 (21-25)'!E146</f>
        <v>418</v>
      </c>
    </row>
    <row r="148" spans="1:12" ht="45">
      <c r="A148" s="178"/>
      <c r="B148" s="178"/>
      <c r="C148" s="45" t="s">
        <v>20</v>
      </c>
      <c r="D148" s="76"/>
      <c r="E148" s="76">
        <f>F148+G148+H148+I148++J148+K148</f>
        <v>0</v>
      </c>
      <c r="F148" s="76"/>
      <c r="G148" s="76"/>
      <c r="H148" s="79"/>
      <c r="I148" s="80"/>
      <c r="J148" s="80"/>
      <c r="K148" s="80"/>
      <c r="L148" s="43">
        <f ca="1">E148+'прил 4 (21-25)'!E147</f>
        <v>0</v>
      </c>
    </row>
    <row r="149" spans="1:12" ht="15">
      <c r="A149" s="178"/>
      <c r="B149" s="178"/>
      <c r="C149" s="45" t="s">
        <v>10</v>
      </c>
      <c r="D149" s="76"/>
      <c r="E149" s="76">
        <f>F149+G149+H149+I149++J149+K149</f>
        <v>0</v>
      </c>
      <c r="F149" s="76"/>
      <c r="G149" s="76"/>
      <c r="H149" s="79"/>
      <c r="I149" s="80"/>
      <c r="J149" s="80"/>
      <c r="K149" s="80"/>
      <c r="L149" s="43">
        <f ca="1">E149+'прил 4 (21-25)'!E148</f>
        <v>0</v>
      </c>
    </row>
    <row r="150" spans="1:12" ht="15">
      <c r="A150" s="178" t="s">
        <v>45</v>
      </c>
      <c r="B150" s="178" t="s">
        <v>24</v>
      </c>
      <c r="C150" s="45" t="s">
        <v>13</v>
      </c>
      <c r="D150" s="76">
        <f t="shared" ref="D150:K150" si="29">D151+D152+D153+D154+D155</f>
        <v>44</v>
      </c>
      <c r="E150" s="76">
        <f t="shared" si="29"/>
        <v>450</v>
      </c>
      <c r="F150" s="76">
        <f t="shared" si="29"/>
        <v>55</v>
      </c>
      <c r="G150" s="76">
        <f t="shared" si="29"/>
        <v>77</v>
      </c>
      <c r="H150" s="77">
        <f t="shared" si="29"/>
        <v>109</v>
      </c>
      <c r="I150" s="76">
        <f t="shared" si="29"/>
        <v>77</v>
      </c>
      <c r="J150" s="80">
        <f t="shared" si="29"/>
        <v>132</v>
      </c>
      <c r="K150" s="80">
        <f t="shared" si="29"/>
        <v>0</v>
      </c>
      <c r="L150" s="43">
        <f ca="1">E150+'прил 4 (21-25)'!E149</f>
        <v>450</v>
      </c>
    </row>
    <row r="151" spans="1:12" ht="47.25" customHeight="1">
      <c r="A151" s="178"/>
      <c r="B151" s="178"/>
      <c r="C151" s="45" t="s">
        <v>14</v>
      </c>
      <c r="D151" s="76"/>
      <c r="E151" s="76"/>
      <c r="F151" s="76"/>
      <c r="G151" s="76"/>
      <c r="H151" s="77"/>
      <c r="I151" s="76"/>
      <c r="J151" s="80"/>
      <c r="K151" s="80"/>
      <c r="L151" s="43">
        <f ca="1">E151+'прил 4 (21-25)'!E150</f>
        <v>0</v>
      </c>
    </row>
    <row r="152" spans="1:12" ht="15">
      <c r="A152" s="178"/>
      <c r="B152" s="178"/>
      <c r="C152" s="45" t="s">
        <v>15</v>
      </c>
      <c r="D152" s="76"/>
      <c r="E152" s="76"/>
      <c r="F152" s="76"/>
      <c r="G152" s="76"/>
      <c r="H152" s="77"/>
      <c r="I152" s="76"/>
      <c r="J152" s="80"/>
      <c r="K152" s="80"/>
      <c r="L152" s="43">
        <f ca="1">E152+'прил 4 (21-25)'!E151</f>
        <v>0</v>
      </c>
    </row>
    <row r="153" spans="1:12" ht="30">
      <c r="A153" s="178"/>
      <c r="B153" s="178"/>
      <c r="C153" s="45" t="s">
        <v>8</v>
      </c>
      <c r="D153" s="76">
        <v>44</v>
      </c>
      <c r="E153" s="76">
        <f t="shared" ref="E153:E167" si="30">F153+G153+H153+I153+J153+K153</f>
        <v>450</v>
      </c>
      <c r="F153" s="76">
        <v>55</v>
      </c>
      <c r="G153" s="76">
        <v>77</v>
      </c>
      <c r="H153" s="77">
        <v>109</v>
      </c>
      <c r="I153" s="76">
        <v>77</v>
      </c>
      <c r="J153" s="80">
        <v>132</v>
      </c>
      <c r="K153" s="80"/>
      <c r="L153" s="43">
        <f ca="1">E153+'прил 4 (21-25)'!E152</f>
        <v>450</v>
      </c>
    </row>
    <row r="154" spans="1:12" ht="34.5" customHeight="1">
      <c r="A154" s="178"/>
      <c r="B154" s="178"/>
      <c r="C154" s="45" t="s">
        <v>20</v>
      </c>
      <c r="D154" s="76"/>
      <c r="E154" s="76">
        <f t="shared" si="30"/>
        <v>0</v>
      </c>
      <c r="F154" s="76"/>
      <c r="G154" s="76"/>
      <c r="H154" s="77"/>
      <c r="I154" s="76"/>
      <c r="J154" s="80"/>
      <c r="K154" s="80"/>
      <c r="L154" s="43">
        <f ca="1">E154+'прил 4 (21-25)'!E153</f>
        <v>0</v>
      </c>
    </row>
    <row r="155" spans="1:12" ht="25.5" customHeight="1">
      <c r="A155" s="178"/>
      <c r="B155" s="178"/>
      <c r="C155" s="45" t="s">
        <v>10</v>
      </c>
      <c r="D155" s="76"/>
      <c r="E155" s="76">
        <f t="shared" si="30"/>
        <v>0</v>
      </c>
      <c r="F155" s="76"/>
      <c r="G155" s="76"/>
      <c r="H155" s="79"/>
      <c r="I155" s="76"/>
      <c r="J155" s="80"/>
      <c r="K155" s="80"/>
      <c r="L155" s="43">
        <f ca="1">E155+'прил 4 (21-25)'!E154</f>
        <v>0</v>
      </c>
    </row>
    <row r="156" spans="1:12" ht="15">
      <c r="A156" s="178" t="s">
        <v>111</v>
      </c>
      <c r="B156" s="178" t="s">
        <v>148</v>
      </c>
      <c r="C156" s="45" t="s">
        <v>13</v>
      </c>
      <c r="D156" s="76">
        <f>D157+D158+D159+D160+D161</f>
        <v>0</v>
      </c>
      <c r="E156" s="76">
        <f t="shared" si="30"/>
        <v>7348</v>
      </c>
      <c r="F156" s="76">
        <f t="shared" ref="F156:K156" si="31">F157+F158+F159+F160+F161</f>
        <v>0</v>
      </c>
      <c r="G156" s="76">
        <f t="shared" si="31"/>
        <v>0</v>
      </c>
      <c r="H156" s="77">
        <f t="shared" si="31"/>
        <v>1874</v>
      </c>
      <c r="I156" s="76">
        <f t="shared" si="31"/>
        <v>0</v>
      </c>
      <c r="J156" s="76">
        <f t="shared" si="31"/>
        <v>5474</v>
      </c>
      <c r="K156" s="76">
        <f t="shared" si="31"/>
        <v>0</v>
      </c>
      <c r="L156" s="43">
        <f ca="1">E156+'прил 4 (21-25)'!E155</f>
        <v>17443</v>
      </c>
    </row>
    <row r="157" spans="1:12" ht="30">
      <c r="A157" s="178"/>
      <c r="B157" s="178"/>
      <c r="C157" s="45" t="s">
        <v>14</v>
      </c>
      <c r="D157" s="76"/>
      <c r="E157" s="76">
        <f t="shared" si="30"/>
        <v>5562</v>
      </c>
      <c r="F157" s="76"/>
      <c r="G157" s="76"/>
      <c r="H157" s="77">
        <v>1670</v>
      </c>
      <c r="I157" s="76"/>
      <c r="J157" s="76">
        <v>3892</v>
      </c>
      <c r="K157" s="76"/>
      <c r="L157" s="43">
        <f ca="1">E157+'прил 4 (21-25)'!E156</f>
        <v>5562</v>
      </c>
    </row>
    <row r="158" spans="1:12" ht="15">
      <c r="A158" s="178"/>
      <c r="B158" s="178"/>
      <c r="C158" s="45" t="s">
        <v>15</v>
      </c>
      <c r="D158" s="76"/>
      <c r="E158" s="76">
        <f t="shared" si="30"/>
        <v>1219</v>
      </c>
      <c r="F158" s="76"/>
      <c r="G158" s="76"/>
      <c r="H158" s="77">
        <v>185</v>
      </c>
      <c r="I158" s="76"/>
      <c r="J158" s="76">
        <v>1034</v>
      </c>
      <c r="K158" s="76"/>
      <c r="L158" s="43">
        <f ca="1">E158+'прил 4 (21-25)'!E157</f>
        <v>1219</v>
      </c>
    </row>
    <row r="159" spans="1:12" ht="30">
      <c r="A159" s="178"/>
      <c r="B159" s="178"/>
      <c r="C159" s="45" t="s">
        <v>8</v>
      </c>
      <c r="D159" s="76"/>
      <c r="E159" s="76">
        <f t="shared" si="30"/>
        <v>567</v>
      </c>
      <c r="F159" s="76"/>
      <c r="G159" s="76"/>
      <c r="H159" s="77">
        <v>19</v>
      </c>
      <c r="I159" s="76"/>
      <c r="J159" s="76">
        <v>548</v>
      </c>
      <c r="K159" s="76"/>
      <c r="L159" s="43">
        <f ca="1">E159+'прил 4 (21-25)'!E158</f>
        <v>5657</v>
      </c>
    </row>
    <row r="160" spans="1:12" ht="45">
      <c r="A160" s="178"/>
      <c r="B160" s="178"/>
      <c r="C160" s="45" t="s">
        <v>20</v>
      </c>
      <c r="D160" s="76"/>
      <c r="E160" s="76">
        <f t="shared" si="30"/>
        <v>0</v>
      </c>
      <c r="F160" s="76"/>
      <c r="G160" s="76"/>
      <c r="H160" s="79"/>
      <c r="I160" s="76"/>
      <c r="J160" s="76"/>
      <c r="K160" s="76"/>
      <c r="L160" s="43">
        <f ca="1">E160+'прил 4 (21-25)'!E159</f>
        <v>0</v>
      </c>
    </row>
    <row r="161" spans="1:12" ht="15">
      <c r="A161" s="178"/>
      <c r="B161" s="178"/>
      <c r="C161" s="45" t="s">
        <v>10</v>
      </c>
      <c r="D161" s="76"/>
      <c r="E161" s="76">
        <f t="shared" si="30"/>
        <v>0</v>
      </c>
      <c r="F161" s="76"/>
      <c r="G161" s="76"/>
      <c r="H161" s="79"/>
      <c r="I161" s="76"/>
      <c r="J161" s="76"/>
      <c r="K161" s="76"/>
      <c r="L161" s="43">
        <f ca="1">E161+'прил 4 (21-25)'!E160</f>
        <v>5005</v>
      </c>
    </row>
    <row r="162" spans="1:12" ht="15">
      <c r="A162" s="178" t="s">
        <v>112</v>
      </c>
      <c r="B162" s="178" t="s">
        <v>138</v>
      </c>
      <c r="C162" s="45" t="s">
        <v>13</v>
      </c>
      <c r="D162" s="76">
        <f>D163+D164+D165+D166+D167</f>
        <v>0</v>
      </c>
      <c r="E162" s="76">
        <f t="shared" si="30"/>
        <v>288</v>
      </c>
      <c r="F162" s="76">
        <f t="shared" ref="F162:K162" si="32">F163+F164+F165+F166+F167</f>
        <v>0</v>
      </c>
      <c r="G162" s="76">
        <f t="shared" si="32"/>
        <v>0</v>
      </c>
      <c r="H162" s="77">
        <f t="shared" si="32"/>
        <v>154</v>
      </c>
      <c r="I162" s="77">
        <f t="shared" si="32"/>
        <v>134</v>
      </c>
      <c r="J162" s="76">
        <f t="shared" si="32"/>
        <v>0</v>
      </c>
      <c r="K162" s="76">
        <f t="shared" si="32"/>
        <v>0</v>
      </c>
      <c r="L162" s="43">
        <f ca="1">E162+'прил 4 (21-25)'!E161</f>
        <v>14569</v>
      </c>
    </row>
    <row r="163" spans="1:12" ht="30">
      <c r="A163" s="178"/>
      <c r="B163" s="178"/>
      <c r="C163" s="45" t="s">
        <v>14</v>
      </c>
      <c r="D163" s="76"/>
      <c r="E163" s="76">
        <f t="shared" si="30"/>
        <v>200</v>
      </c>
      <c r="F163" s="76"/>
      <c r="G163" s="76"/>
      <c r="H163" s="77">
        <v>100</v>
      </c>
      <c r="I163" s="77">
        <v>100</v>
      </c>
      <c r="J163" s="80"/>
      <c r="K163" s="80"/>
      <c r="L163" s="43">
        <f ca="1">E163+'прил 4 (21-25)'!E162</f>
        <v>200</v>
      </c>
    </row>
    <row r="164" spans="1:12" ht="15">
      <c r="A164" s="178"/>
      <c r="B164" s="178"/>
      <c r="C164" s="45" t="s">
        <v>15</v>
      </c>
      <c r="D164" s="76"/>
      <c r="E164" s="76">
        <f t="shared" si="30"/>
        <v>79</v>
      </c>
      <c r="F164" s="76"/>
      <c r="G164" s="76"/>
      <c r="H164" s="77">
        <v>52</v>
      </c>
      <c r="I164" s="77">
        <v>27</v>
      </c>
      <c r="J164" s="80"/>
      <c r="K164" s="80"/>
      <c r="L164" s="43">
        <f ca="1">E164+'прил 4 (21-25)'!E163</f>
        <v>79</v>
      </c>
    </row>
    <row r="165" spans="1:12" ht="30">
      <c r="A165" s="178"/>
      <c r="B165" s="178"/>
      <c r="C165" s="45" t="s">
        <v>8</v>
      </c>
      <c r="D165" s="76"/>
      <c r="E165" s="76">
        <f t="shared" si="30"/>
        <v>9</v>
      </c>
      <c r="F165" s="76"/>
      <c r="G165" s="76"/>
      <c r="H165" s="77">
        <v>2</v>
      </c>
      <c r="I165" s="77">
        <v>7</v>
      </c>
      <c r="J165" s="80"/>
      <c r="K165" s="80"/>
      <c r="L165" s="43">
        <f ca="1">E165+'прил 4 (21-25)'!E164</f>
        <v>9</v>
      </c>
    </row>
    <row r="166" spans="1:12" ht="45">
      <c r="A166" s="178"/>
      <c r="B166" s="178"/>
      <c r="C166" s="45" t="s">
        <v>20</v>
      </c>
      <c r="D166" s="76"/>
      <c r="E166" s="76">
        <f t="shared" si="30"/>
        <v>0</v>
      </c>
      <c r="F166" s="76"/>
      <c r="G166" s="76"/>
      <c r="H166" s="79"/>
      <c r="I166" s="80"/>
      <c r="J166" s="80"/>
      <c r="K166" s="80"/>
      <c r="L166" s="43">
        <f ca="1">E166+'прил 4 (21-25)'!E165</f>
        <v>0</v>
      </c>
    </row>
    <row r="167" spans="1:12" ht="15">
      <c r="A167" s="178"/>
      <c r="B167" s="178"/>
      <c r="C167" s="45" t="s">
        <v>10</v>
      </c>
      <c r="D167" s="76"/>
      <c r="E167" s="76">
        <f t="shared" si="30"/>
        <v>0</v>
      </c>
      <c r="F167" s="76"/>
      <c r="G167" s="76"/>
      <c r="H167" s="79"/>
      <c r="I167" s="80"/>
      <c r="J167" s="80"/>
      <c r="K167" s="80"/>
      <c r="L167" s="43">
        <f ca="1">E167+'прил 4 (21-25)'!E166</f>
        <v>14281</v>
      </c>
    </row>
    <row r="168" spans="1:12" ht="15">
      <c r="A168" s="178" t="s">
        <v>46</v>
      </c>
      <c r="B168" s="178" t="s">
        <v>47</v>
      </c>
      <c r="C168" s="45" t="s">
        <v>13</v>
      </c>
      <c r="D168" s="76">
        <f t="shared" ref="D168:K168" si="33">D169+D170+D171+D172+D173</f>
        <v>3632</v>
      </c>
      <c r="E168" s="76">
        <f t="shared" si="33"/>
        <v>10627</v>
      </c>
      <c r="F168" s="76">
        <f t="shared" si="33"/>
        <v>1569</v>
      </c>
      <c r="G168" s="76">
        <f t="shared" si="33"/>
        <v>1343</v>
      </c>
      <c r="H168" s="79">
        <f t="shared" si="33"/>
        <v>1654</v>
      </c>
      <c r="I168" s="76">
        <f t="shared" si="33"/>
        <v>1957</v>
      </c>
      <c r="J168" s="76">
        <f t="shared" si="33"/>
        <v>2085</v>
      </c>
      <c r="K168" s="76">
        <f t="shared" si="33"/>
        <v>2019</v>
      </c>
      <c r="L168" s="43">
        <f ca="1">E168+'прил 4 (21-25)'!E167</f>
        <v>10627</v>
      </c>
    </row>
    <row r="169" spans="1:12" ht="35.25" customHeight="1">
      <c r="A169" s="178"/>
      <c r="B169" s="178"/>
      <c r="C169" s="45" t="s">
        <v>14</v>
      </c>
      <c r="D169" s="76"/>
      <c r="E169" s="76">
        <f>F169+G169+H169+I169+J169+K169</f>
        <v>0</v>
      </c>
      <c r="F169" s="76"/>
      <c r="G169" s="76"/>
      <c r="H169" s="79"/>
      <c r="I169" s="76"/>
      <c r="J169" s="76"/>
      <c r="K169" s="76"/>
      <c r="L169" s="43">
        <f ca="1">E169+'прил 4 (21-25)'!E168</f>
        <v>0</v>
      </c>
    </row>
    <row r="170" spans="1:12" ht="15">
      <c r="A170" s="178"/>
      <c r="B170" s="178"/>
      <c r="C170" s="45" t="s">
        <v>15</v>
      </c>
      <c r="D170" s="76"/>
      <c r="E170" s="76">
        <f>F170+G170+H170+I170+J170+K170</f>
        <v>0</v>
      </c>
      <c r="F170" s="76"/>
      <c r="G170" s="76"/>
      <c r="H170" s="79"/>
      <c r="I170" s="76"/>
      <c r="J170" s="76"/>
      <c r="K170" s="76"/>
      <c r="L170" s="43">
        <f ca="1">E170+'прил 4 (21-25)'!E169</f>
        <v>0</v>
      </c>
    </row>
    <row r="171" spans="1:12" ht="30">
      <c r="A171" s="178"/>
      <c r="B171" s="178"/>
      <c r="C171" s="45" t="s">
        <v>8</v>
      </c>
      <c r="D171" s="76">
        <v>2022</v>
      </c>
      <c r="E171" s="76">
        <f>F171+G171+H171+I171+J171+K171</f>
        <v>5206</v>
      </c>
      <c r="F171" s="76">
        <v>834</v>
      </c>
      <c r="G171" s="76">
        <v>453</v>
      </c>
      <c r="H171" s="77">
        <v>761</v>
      </c>
      <c r="I171" s="76">
        <v>1023</v>
      </c>
      <c r="J171" s="76">
        <v>1117</v>
      </c>
      <c r="K171" s="76">
        <v>1018</v>
      </c>
      <c r="L171" s="43">
        <f ca="1">E171+'прил 4 (21-25)'!E170</f>
        <v>5206</v>
      </c>
    </row>
    <row r="172" spans="1:12" ht="45">
      <c r="A172" s="178"/>
      <c r="B172" s="178"/>
      <c r="C172" s="45" t="s">
        <v>20</v>
      </c>
      <c r="D172" s="76"/>
      <c r="E172" s="76">
        <f>F172+G172+H172+I172+J172+K172</f>
        <v>0</v>
      </c>
      <c r="F172" s="76"/>
      <c r="G172" s="76"/>
      <c r="H172" s="79"/>
      <c r="I172" s="76"/>
      <c r="J172" s="80"/>
      <c r="K172" s="76"/>
      <c r="L172" s="43">
        <f ca="1">E172+'прил 4 (21-25)'!E171</f>
        <v>0</v>
      </c>
    </row>
    <row r="173" spans="1:12" ht="15">
      <c r="A173" s="178"/>
      <c r="B173" s="178"/>
      <c r="C173" s="45" t="s">
        <v>10</v>
      </c>
      <c r="D173" s="76">
        <v>1610</v>
      </c>
      <c r="E173" s="76">
        <f>F173+G173+H173+I173+J173+K173</f>
        <v>5421</v>
      </c>
      <c r="F173" s="76">
        <v>735</v>
      </c>
      <c r="G173" s="77">
        <v>890</v>
      </c>
      <c r="H173" s="77">
        <v>893</v>
      </c>
      <c r="I173" s="76">
        <v>934</v>
      </c>
      <c r="J173" s="76">
        <v>968</v>
      </c>
      <c r="K173" s="76">
        <v>1001</v>
      </c>
      <c r="L173" s="43">
        <f ca="1">E173+'прил 4 (21-25)'!E172</f>
        <v>5421</v>
      </c>
    </row>
    <row r="174" spans="1:12" ht="15">
      <c r="A174" s="178" t="s">
        <v>251</v>
      </c>
      <c r="B174" s="178" t="s">
        <v>273</v>
      </c>
      <c r="C174" s="45" t="s">
        <v>13</v>
      </c>
      <c r="D174" s="76">
        <f t="shared" ref="D174:K174" si="34">D175+D176+D177+D178+D179</f>
        <v>0</v>
      </c>
      <c r="E174" s="76">
        <f t="shared" si="34"/>
        <v>450</v>
      </c>
      <c r="F174" s="76">
        <f t="shared" si="34"/>
        <v>0</v>
      </c>
      <c r="G174" s="76">
        <f t="shared" si="34"/>
        <v>0</v>
      </c>
      <c r="H174" s="77">
        <f t="shared" si="34"/>
        <v>0</v>
      </c>
      <c r="I174" s="76">
        <f t="shared" si="34"/>
        <v>0</v>
      </c>
      <c r="J174" s="76">
        <f t="shared" si="34"/>
        <v>450</v>
      </c>
      <c r="K174" s="76">
        <f t="shared" si="34"/>
        <v>0</v>
      </c>
      <c r="L174" s="43">
        <f ca="1">E174+'прил 4 (21-25)'!E173</f>
        <v>14731</v>
      </c>
    </row>
    <row r="175" spans="1:12" ht="30">
      <c r="A175" s="178"/>
      <c r="B175" s="178"/>
      <c r="C175" s="45" t="s">
        <v>14</v>
      </c>
      <c r="D175" s="76"/>
      <c r="E175" s="76">
        <f>F175+G175+H175+I175+J175+K175</f>
        <v>0</v>
      </c>
      <c r="F175" s="76"/>
      <c r="G175" s="76"/>
      <c r="H175" s="77"/>
      <c r="I175" s="76"/>
      <c r="J175" s="76"/>
      <c r="K175" s="76"/>
      <c r="L175" s="43">
        <f ca="1">E175+'прил 4 (21-25)'!E174</f>
        <v>0</v>
      </c>
    </row>
    <row r="176" spans="1:12" ht="15">
      <c r="A176" s="178"/>
      <c r="B176" s="178"/>
      <c r="C176" s="45" t="s">
        <v>15</v>
      </c>
      <c r="D176" s="76"/>
      <c r="E176" s="76">
        <f>F176+G176+H176+I176+J176+K176</f>
        <v>0</v>
      </c>
      <c r="F176" s="76"/>
      <c r="G176" s="76"/>
      <c r="H176" s="77"/>
      <c r="I176" s="76"/>
      <c r="J176" s="76"/>
      <c r="K176" s="76"/>
      <c r="L176" s="43">
        <f ca="1">E176+'прил 4 (21-25)'!E175</f>
        <v>0</v>
      </c>
    </row>
    <row r="177" spans="1:12" ht="30">
      <c r="A177" s="178"/>
      <c r="B177" s="178"/>
      <c r="C177" s="45" t="s">
        <v>8</v>
      </c>
      <c r="D177" s="76"/>
      <c r="E177" s="76">
        <f>F177+G177+H177+I177+J177+K177</f>
        <v>0</v>
      </c>
      <c r="F177" s="76"/>
      <c r="G177" s="76"/>
      <c r="H177" s="77"/>
      <c r="I177" s="76"/>
      <c r="J177" s="76"/>
      <c r="K177" s="76"/>
      <c r="L177" s="43">
        <f ca="1">E177+'прил 4 (21-25)'!E176</f>
        <v>0</v>
      </c>
    </row>
    <row r="178" spans="1:12" ht="45">
      <c r="A178" s="178"/>
      <c r="B178" s="178"/>
      <c r="C178" s="45" t="s">
        <v>20</v>
      </c>
      <c r="D178" s="76"/>
      <c r="E178" s="76">
        <f>F178+G178+H178+I178+J178+K178</f>
        <v>0</v>
      </c>
      <c r="F178" s="76"/>
      <c r="G178" s="76"/>
      <c r="H178" s="77"/>
      <c r="I178" s="76"/>
      <c r="J178" s="76"/>
      <c r="K178" s="76"/>
      <c r="L178" s="43">
        <f ca="1">E178+'прил 4 (21-25)'!E177</f>
        <v>0</v>
      </c>
    </row>
    <row r="179" spans="1:12" ht="15">
      <c r="A179" s="178"/>
      <c r="B179" s="178"/>
      <c r="C179" s="45" t="s">
        <v>10</v>
      </c>
      <c r="D179" s="76"/>
      <c r="E179" s="76">
        <f>F179+G179+H179+I179+J179+K179</f>
        <v>450</v>
      </c>
      <c r="F179" s="76"/>
      <c r="G179" s="77"/>
      <c r="H179" s="77"/>
      <c r="I179" s="76"/>
      <c r="J179" s="76">
        <v>450</v>
      </c>
      <c r="K179" s="76"/>
      <c r="L179" s="43">
        <f ca="1">E179+'прил 4 (21-25)'!E178</f>
        <v>14731</v>
      </c>
    </row>
    <row r="180" spans="1:12" ht="15">
      <c r="A180" s="178" t="s">
        <v>251</v>
      </c>
      <c r="B180" s="178" t="s">
        <v>253</v>
      </c>
      <c r="C180" s="45" t="s">
        <v>13</v>
      </c>
      <c r="D180" s="76">
        <f t="shared" ref="D180:K180" si="35">D181+D182+D183+D184+D185</f>
        <v>0</v>
      </c>
      <c r="E180" s="76">
        <f t="shared" si="35"/>
        <v>50</v>
      </c>
      <c r="F180" s="76">
        <f t="shared" si="35"/>
        <v>0</v>
      </c>
      <c r="G180" s="76">
        <f t="shared" si="35"/>
        <v>0</v>
      </c>
      <c r="H180" s="77">
        <f t="shared" si="35"/>
        <v>0</v>
      </c>
      <c r="I180" s="76">
        <f t="shared" si="35"/>
        <v>0</v>
      </c>
      <c r="J180" s="76">
        <f t="shared" si="35"/>
        <v>50</v>
      </c>
      <c r="K180" s="76">
        <f t="shared" si="35"/>
        <v>0</v>
      </c>
      <c r="L180" s="43">
        <f ca="1">E180+'прил 4 (21-25)'!E179</f>
        <v>255275</v>
      </c>
    </row>
    <row r="181" spans="1:12" ht="30">
      <c r="A181" s="178"/>
      <c r="B181" s="178"/>
      <c r="C181" s="45" t="s">
        <v>14</v>
      </c>
      <c r="D181" s="76"/>
      <c r="E181" s="76">
        <f>F181+G181+H181+I181+J181+K181</f>
        <v>0</v>
      </c>
      <c r="F181" s="76"/>
      <c r="G181" s="76"/>
      <c r="H181" s="77"/>
      <c r="I181" s="76"/>
      <c r="J181" s="76"/>
      <c r="K181" s="76"/>
      <c r="L181" s="43">
        <f ca="1">E181+'прил 4 (21-25)'!E180</f>
        <v>0</v>
      </c>
    </row>
    <row r="182" spans="1:12" ht="15">
      <c r="A182" s="178"/>
      <c r="B182" s="178"/>
      <c r="C182" s="45" t="s">
        <v>15</v>
      </c>
      <c r="D182" s="76"/>
      <c r="E182" s="76">
        <f>F182+G182+H182+I182+J182+K182</f>
        <v>0</v>
      </c>
      <c r="F182" s="76"/>
      <c r="G182" s="76"/>
      <c r="H182" s="77"/>
      <c r="I182" s="76"/>
      <c r="J182" s="76"/>
      <c r="K182" s="76"/>
      <c r="L182" s="43">
        <f ca="1">E182+'прил 4 (21-25)'!E181</f>
        <v>0</v>
      </c>
    </row>
    <row r="183" spans="1:12" ht="30">
      <c r="A183" s="178"/>
      <c r="B183" s="178"/>
      <c r="C183" s="45" t="s">
        <v>8</v>
      </c>
      <c r="D183" s="76"/>
      <c r="E183" s="76">
        <f>F183+G183+H183+I183+J183+K183</f>
        <v>0</v>
      </c>
      <c r="F183" s="76"/>
      <c r="G183" s="76"/>
      <c r="H183" s="77"/>
      <c r="I183" s="76"/>
      <c r="J183" s="76"/>
      <c r="K183" s="76"/>
      <c r="L183" s="43">
        <f ca="1">E183+'прил 4 (21-25)'!E182</f>
        <v>204705</v>
      </c>
    </row>
    <row r="184" spans="1:12" ht="45">
      <c r="A184" s="178"/>
      <c r="B184" s="178"/>
      <c r="C184" s="45" t="s">
        <v>20</v>
      </c>
      <c r="D184" s="76"/>
      <c r="E184" s="76">
        <f>F184+G184+H184+I184+J184+K184</f>
        <v>0</v>
      </c>
      <c r="F184" s="76"/>
      <c r="G184" s="76"/>
      <c r="H184" s="77"/>
      <c r="I184" s="76"/>
      <c r="J184" s="76"/>
      <c r="K184" s="76"/>
      <c r="L184" s="43">
        <f ca="1">E184+'прил 4 (21-25)'!E183</f>
        <v>0</v>
      </c>
    </row>
    <row r="185" spans="1:12" ht="15">
      <c r="A185" s="178"/>
      <c r="B185" s="178"/>
      <c r="C185" s="45" t="s">
        <v>10</v>
      </c>
      <c r="D185" s="76"/>
      <c r="E185" s="76">
        <f>F185+G185+H185+I185+J185+K185</f>
        <v>50</v>
      </c>
      <c r="F185" s="76"/>
      <c r="G185" s="77"/>
      <c r="H185" s="77"/>
      <c r="I185" s="76"/>
      <c r="J185" s="76">
        <v>50</v>
      </c>
      <c r="K185" s="76"/>
      <c r="L185" s="43">
        <f ca="1">E185+'прил 4 (21-25)'!E184</f>
        <v>50570</v>
      </c>
    </row>
    <row r="186" spans="1:12" ht="15">
      <c r="A186" s="178" t="s">
        <v>251</v>
      </c>
      <c r="B186" s="178" t="s">
        <v>254</v>
      </c>
      <c r="C186" s="45" t="s">
        <v>13</v>
      </c>
      <c r="D186" s="76">
        <f t="shared" ref="D186:K186" si="36">D187+D188+D189+D190+D191</f>
        <v>0</v>
      </c>
      <c r="E186" s="76">
        <f t="shared" si="36"/>
        <v>15</v>
      </c>
      <c r="F186" s="76">
        <f t="shared" si="36"/>
        <v>0</v>
      </c>
      <c r="G186" s="76">
        <f t="shared" si="36"/>
        <v>0</v>
      </c>
      <c r="H186" s="77">
        <f t="shared" si="36"/>
        <v>0</v>
      </c>
      <c r="I186" s="76">
        <f t="shared" si="36"/>
        <v>0</v>
      </c>
      <c r="J186" s="76">
        <f t="shared" si="36"/>
        <v>15</v>
      </c>
      <c r="K186" s="76">
        <f t="shared" si="36"/>
        <v>0</v>
      </c>
      <c r="L186" s="43">
        <f ca="1">E186+'прил 4 (21-25)'!E185</f>
        <v>255240</v>
      </c>
    </row>
    <row r="187" spans="1:12" ht="30">
      <c r="A187" s="178"/>
      <c r="B187" s="178"/>
      <c r="C187" s="45" t="s">
        <v>14</v>
      </c>
      <c r="D187" s="76"/>
      <c r="E187" s="76">
        <f>F187+G187+H187+I187+J187+K187</f>
        <v>0</v>
      </c>
      <c r="F187" s="76"/>
      <c r="G187" s="76"/>
      <c r="H187" s="77"/>
      <c r="I187" s="76"/>
      <c r="J187" s="76"/>
      <c r="K187" s="76"/>
      <c r="L187" s="43">
        <f ca="1">E187+'прил 4 (21-25)'!E186</f>
        <v>0</v>
      </c>
    </row>
    <row r="188" spans="1:12" ht="15">
      <c r="A188" s="178"/>
      <c r="B188" s="178"/>
      <c r="C188" s="45" t="s">
        <v>15</v>
      </c>
      <c r="D188" s="76"/>
      <c r="E188" s="76">
        <f>F188+G188+H188+I188+J188+K188</f>
        <v>0</v>
      </c>
      <c r="F188" s="76"/>
      <c r="G188" s="76"/>
      <c r="H188" s="77"/>
      <c r="I188" s="76"/>
      <c r="J188" s="76"/>
      <c r="K188" s="76"/>
      <c r="L188" s="43">
        <f ca="1">E188+'прил 4 (21-25)'!E187</f>
        <v>0</v>
      </c>
    </row>
    <row r="189" spans="1:12" ht="30">
      <c r="A189" s="178"/>
      <c r="B189" s="178"/>
      <c r="C189" s="45" t="s">
        <v>8</v>
      </c>
      <c r="D189" s="76"/>
      <c r="E189" s="76">
        <f>F189+G189+H189+I189+J189+K189</f>
        <v>0</v>
      </c>
      <c r="F189" s="76"/>
      <c r="G189" s="76"/>
      <c r="H189" s="77"/>
      <c r="I189" s="76"/>
      <c r="J189" s="76"/>
      <c r="K189" s="76"/>
      <c r="L189" s="43">
        <f ca="1">E189+'прил 4 (21-25)'!E188</f>
        <v>204705</v>
      </c>
    </row>
    <row r="190" spans="1:12" ht="45">
      <c r="A190" s="178"/>
      <c r="B190" s="178"/>
      <c r="C190" s="45" t="s">
        <v>20</v>
      </c>
      <c r="D190" s="76"/>
      <c r="E190" s="76">
        <f>F190+G190+H190+I190+J190+K190</f>
        <v>0</v>
      </c>
      <c r="F190" s="76"/>
      <c r="G190" s="76"/>
      <c r="H190" s="77"/>
      <c r="I190" s="76"/>
      <c r="J190" s="76"/>
      <c r="K190" s="76"/>
      <c r="L190" s="43">
        <f ca="1">E190+'прил 4 (21-25)'!E189</f>
        <v>0</v>
      </c>
    </row>
    <row r="191" spans="1:12" ht="15">
      <c r="A191" s="178"/>
      <c r="B191" s="178"/>
      <c r="C191" s="45" t="s">
        <v>10</v>
      </c>
      <c r="D191" s="76"/>
      <c r="E191" s="76">
        <f>F191+G191+H191+I191+J191+K191</f>
        <v>15</v>
      </c>
      <c r="F191" s="76"/>
      <c r="G191" s="77"/>
      <c r="H191" s="77"/>
      <c r="I191" s="76"/>
      <c r="J191" s="76">
        <v>15</v>
      </c>
      <c r="K191" s="76"/>
      <c r="L191" s="43">
        <f ca="1">E191+'прил 4 (21-25)'!E190</f>
        <v>50535</v>
      </c>
    </row>
    <row r="192" spans="1:12" ht="15">
      <c r="A192" s="178" t="s">
        <v>251</v>
      </c>
      <c r="B192" s="178" t="s">
        <v>275</v>
      </c>
      <c r="C192" s="45" t="s">
        <v>13</v>
      </c>
      <c r="D192" s="76">
        <f t="shared" ref="D192:K192" si="37">D193+D194+D195+D196+D197</f>
        <v>0</v>
      </c>
      <c r="E192" s="76">
        <f t="shared" si="37"/>
        <v>10</v>
      </c>
      <c r="F192" s="76">
        <f t="shared" si="37"/>
        <v>0</v>
      </c>
      <c r="G192" s="76">
        <f t="shared" si="37"/>
        <v>0</v>
      </c>
      <c r="H192" s="77">
        <f t="shared" si="37"/>
        <v>0</v>
      </c>
      <c r="I192" s="76">
        <f t="shared" si="37"/>
        <v>0</v>
      </c>
      <c r="J192" s="76">
        <f t="shared" si="37"/>
        <v>10</v>
      </c>
      <c r="K192" s="76">
        <f t="shared" si="37"/>
        <v>0</v>
      </c>
      <c r="L192" s="43">
        <f ca="1">E192+'прил 4 (21-25)'!E191</f>
        <v>10</v>
      </c>
    </row>
    <row r="193" spans="1:12" ht="30">
      <c r="A193" s="178"/>
      <c r="B193" s="178"/>
      <c r="C193" s="45" t="s">
        <v>14</v>
      </c>
      <c r="D193" s="76"/>
      <c r="E193" s="76">
        <f>F193+G193+H193+I193+J193+K193</f>
        <v>0</v>
      </c>
      <c r="F193" s="76"/>
      <c r="G193" s="76"/>
      <c r="H193" s="77"/>
      <c r="I193" s="76"/>
      <c r="J193" s="76"/>
      <c r="K193" s="76"/>
      <c r="L193" s="43">
        <f ca="1">E193+'прил 4 (21-25)'!E192</f>
        <v>0</v>
      </c>
    </row>
    <row r="194" spans="1:12" ht="15">
      <c r="A194" s="178"/>
      <c r="B194" s="178"/>
      <c r="C194" s="45" t="s">
        <v>15</v>
      </c>
      <c r="D194" s="76"/>
      <c r="E194" s="76">
        <f>F194+G194+H194+I194+J194+K194</f>
        <v>0</v>
      </c>
      <c r="F194" s="76"/>
      <c r="G194" s="76"/>
      <c r="H194" s="77"/>
      <c r="I194" s="76"/>
      <c r="J194" s="76"/>
      <c r="K194" s="76"/>
      <c r="L194" s="43">
        <f ca="1">E194+'прил 4 (21-25)'!E193</f>
        <v>0</v>
      </c>
    </row>
    <row r="195" spans="1:12" ht="30">
      <c r="A195" s="178"/>
      <c r="B195" s="178"/>
      <c r="C195" s="45" t="s">
        <v>8</v>
      </c>
      <c r="D195" s="76"/>
      <c r="E195" s="76">
        <f>F195+G195+H195+I195+J195+K195</f>
        <v>0</v>
      </c>
      <c r="F195" s="76"/>
      <c r="G195" s="76"/>
      <c r="H195" s="77"/>
      <c r="I195" s="76"/>
      <c r="J195" s="76"/>
      <c r="K195" s="76"/>
      <c r="L195" s="43">
        <f ca="1">E195+'прил 4 (21-25)'!E194</f>
        <v>0</v>
      </c>
    </row>
    <row r="196" spans="1:12" ht="45">
      <c r="A196" s="178"/>
      <c r="B196" s="178"/>
      <c r="C196" s="45" t="s">
        <v>20</v>
      </c>
      <c r="D196" s="76"/>
      <c r="E196" s="76">
        <f>F196+G196+H196+I196+J196+K196</f>
        <v>0</v>
      </c>
      <c r="F196" s="76"/>
      <c r="G196" s="76"/>
      <c r="H196" s="77"/>
      <c r="I196" s="76"/>
      <c r="J196" s="76"/>
      <c r="K196" s="76"/>
      <c r="L196" s="43">
        <f ca="1">E196+'прил 4 (21-25)'!E195</f>
        <v>0</v>
      </c>
    </row>
    <row r="197" spans="1:12" ht="27.75" customHeight="1">
      <c r="A197" s="178"/>
      <c r="B197" s="178"/>
      <c r="C197" s="45" t="s">
        <v>10</v>
      </c>
      <c r="D197" s="76"/>
      <c r="E197" s="76">
        <f>F197+G197+H197+I197+J197+K197</f>
        <v>10</v>
      </c>
      <c r="F197" s="76"/>
      <c r="G197" s="77"/>
      <c r="H197" s="77"/>
      <c r="I197" s="76"/>
      <c r="J197" s="76">
        <v>10</v>
      </c>
      <c r="K197" s="76"/>
      <c r="L197" s="43">
        <f ca="1">E197+'прил 4 (21-25)'!E196</f>
        <v>10</v>
      </c>
    </row>
    <row r="198" spans="1:12" ht="15">
      <c r="A198" s="178" t="s">
        <v>251</v>
      </c>
      <c r="B198" s="178" t="s">
        <v>255</v>
      </c>
      <c r="C198" s="45" t="s">
        <v>13</v>
      </c>
      <c r="D198" s="76">
        <f t="shared" ref="D198:K198" si="38">D199+D200+D201+D202+D203</f>
        <v>0</v>
      </c>
      <c r="E198" s="76">
        <f t="shared" si="38"/>
        <v>10</v>
      </c>
      <c r="F198" s="76">
        <f t="shared" si="38"/>
        <v>0</v>
      </c>
      <c r="G198" s="76">
        <f t="shared" si="38"/>
        <v>0</v>
      </c>
      <c r="H198" s="77">
        <f t="shared" si="38"/>
        <v>0</v>
      </c>
      <c r="I198" s="76">
        <f t="shared" si="38"/>
        <v>0</v>
      </c>
      <c r="J198" s="76">
        <f t="shared" si="38"/>
        <v>10</v>
      </c>
      <c r="K198" s="76">
        <f t="shared" si="38"/>
        <v>0</v>
      </c>
      <c r="L198" s="43">
        <f ca="1">E198+'прил 4 (21-25)'!E197</f>
        <v>10</v>
      </c>
    </row>
    <row r="199" spans="1:12" ht="30">
      <c r="A199" s="178"/>
      <c r="B199" s="178"/>
      <c r="C199" s="45" t="s">
        <v>14</v>
      </c>
      <c r="D199" s="76"/>
      <c r="E199" s="76">
        <f>F199+G199+H199+I199+J199+K199</f>
        <v>0</v>
      </c>
      <c r="F199" s="76"/>
      <c r="G199" s="76"/>
      <c r="H199" s="77"/>
      <c r="I199" s="76"/>
      <c r="J199" s="76"/>
      <c r="K199" s="76"/>
      <c r="L199" s="43">
        <f ca="1">E199+'прил 4 (21-25)'!E198</f>
        <v>0</v>
      </c>
    </row>
    <row r="200" spans="1:12" ht="15">
      <c r="A200" s="178"/>
      <c r="B200" s="178"/>
      <c r="C200" s="45" t="s">
        <v>15</v>
      </c>
      <c r="D200" s="76"/>
      <c r="E200" s="76">
        <f>F200+G200+H200+I200+J200+K200</f>
        <v>0</v>
      </c>
      <c r="F200" s="76"/>
      <c r="G200" s="76"/>
      <c r="H200" s="77"/>
      <c r="I200" s="76"/>
      <c r="J200" s="76"/>
      <c r="K200" s="76"/>
      <c r="L200" s="43">
        <f ca="1">E200+'прил 4 (21-25)'!E199</f>
        <v>0</v>
      </c>
    </row>
    <row r="201" spans="1:12" ht="30">
      <c r="A201" s="178"/>
      <c r="B201" s="178"/>
      <c r="C201" s="45" t="s">
        <v>8</v>
      </c>
      <c r="D201" s="76"/>
      <c r="E201" s="76">
        <f>F201+G201+H201+I201+J201+K201</f>
        <v>0</v>
      </c>
      <c r="F201" s="76"/>
      <c r="G201" s="76"/>
      <c r="H201" s="77"/>
      <c r="I201" s="76"/>
      <c r="J201" s="76"/>
      <c r="K201" s="76"/>
      <c r="L201" s="43">
        <f ca="1">E201+'прил 4 (21-25)'!E200</f>
        <v>0</v>
      </c>
    </row>
    <row r="202" spans="1:12" ht="33.75" customHeight="1">
      <c r="A202" s="178"/>
      <c r="B202" s="178"/>
      <c r="C202" s="45" t="s">
        <v>20</v>
      </c>
      <c r="D202" s="76"/>
      <c r="E202" s="76">
        <f>F202+G202+H202+I202+J202+K202</f>
        <v>0</v>
      </c>
      <c r="F202" s="76"/>
      <c r="G202" s="76"/>
      <c r="H202" s="77"/>
      <c r="I202" s="76"/>
      <c r="J202" s="76"/>
      <c r="K202" s="76"/>
      <c r="L202" s="43">
        <f ca="1">E202+'прил 4 (21-25)'!E201</f>
        <v>0</v>
      </c>
    </row>
    <row r="203" spans="1:12" ht="15">
      <c r="A203" s="178"/>
      <c r="B203" s="178"/>
      <c r="C203" s="45" t="s">
        <v>10</v>
      </c>
      <c r="D203" s="76"/>
      <c r="E203" s="76">
        <f>F203+G203+H203+I203+J203+K203</f>
        <v>10</v>
      </c>
      <c r="F203" s="76"/>
      <c r="G203" s="77"/>
      <c r="H203" s="77"/>
      <c r="I203" s="76"/>
      <c r="J203" s="76">
        <v>10</v>
      </c>
      <c r="K203" s="76"/>
      <c r="L203" s="43">
        <f ca="1">E203+'прил 4 (21-25)'!E202</f>
        <v>10</v>
      </c>
    </row>
    <row r="204" spans="1:12" ht="15">
      <c r="A204" s="178" t="s">
        <v>251</v>
      </c>
      <c r="B204" s="178" t="s">
        <v>274</v>
      </c>
      <c r="C204" s="45" t="s">
        <v>13</v>
      </c>
      <c r="D204" s="76">
        <f t="shared" ref="D204:K204" si="39">D205+D206+D207+D208+D209</f>
        <v>0</v>
      </c>
      <c r="E204" s="76">
        <f t="shared" si="39"/>
        <v>15</v>
      </c>
      <c r="F204" s="76">
        <f t="shared" si="39"/>
        <v>0</v>
      </c>
      <c r="G204" s="76">
        <f t="shared" si="39"/>
        <v>0</v>
      </c>
      <c r="H204" s="77">
        <f t="shared" si="39"/>
        <v>0</v>
      </c>
      <c r="I204" s="76">
        <f t="shared" si="39"/>
        <v>0</v>
      </c>
      <c r="J204" s="76">
        <f t="shared" si="39"/>
        <v>15</v>
      </c>
      <c r="K204" s="76">
        <f t="shared" si="39"/>
        <v>0</v>
      </c>
      <c r="L204" s="43">
        <f ca="1">E204+'прил 4 (21-25)'!E203</f>
        <v>285600</v>
      </c>
    </row>
    <row r="205" spans="1:12" ht="30">
      <c r="A205" s="178"/>
      <c r="B205" s="178"/>
      <c r="C205" s="45" t="s">
        <v>14</v>
      </c>
      <c r="D205" s="76"/>
      <c r="E205" s="76">
        <f>F205+G205+H205+I205+J205+K205</f>
        <v>0</v>
      </c>
      <c r="F205" s="76"/>
      <c r="G205" s="76"/>
      <c r="H205" s="77"/>
      <c r="I205" s="76"/>
      <c r="J205" s="76"/>
      <c r="K205" s="76"/>
      <c r="L205" s="43">
        <f ca="1">E205+'прил 4 (21-25)'!E204</f>
        <v>0</v>
      </c>
    </row>
    <row r="206" spans="1:12" ht="15">
      <c r="A206" s="178"/>
      <c r="B206" s="178"/>
      <c r="C206" s="45" t="s">
        <v>15</v>
      </c>
      <c r="D206" s="76"/>
      <c r="E206" s="76">
        <f>F206+G206+H206+I206+J206+K206</f>
        <v>0</v>
      </c>
      <c r="F206" s="76"/>
      <c r="G206" s="76"/>
      <c r="H206" s="77"/>
      <c r="I206" s="76"/>
      <c r="J206" s="76"/>
      <c r="K206" s="76"/>
      <c r="L206" s="43">
        <f ca="1">E206+'прил 4 (21-25)'!E205</f>
        <v>0</v>
      </c>
    </row>
    <row r="207" spans="1:12" ht="30">
      <c r="A207" s="178"/>
      <c r="B207" s="178"/>
      <c r="C207" s="45" t="s">
        <v>8</v>
      </c>
      <c r="D207" s="76"/>
      <c r="E207" s="76">
        <f>F207+G207+H207+I207+J207+K207</f>
        <v>0</v>
      </c>
      <c r="F207" s="76"/>
      <c r="G207" s="76"/>
      <c r="H207" s="77"/>
      <c r="I207" s="76"/>
      <c r="J207" s="76"/>
      <c r="K207" s="76"/>
      <c r="L207" s="43">
        <f ca="1">E207+'прил 4 (21-25)'!E206</f>
        <v>0</v>
      </c>
    </row>
    <row r="208" spans="1:12" ht="45">
      <c r="A208" s="178"/>
      <c r="B208" s="178"/>
      <c r="C208" s="45" t="s">
        <v>20</v>
      </c>
      <c r="D208" s="76"/>
      <c r="E208" s="76">
        <f>F208+G208+H208+I208+J208+K208</f>
        <v>0</v>
      </c>
      <c r="F208" s="76"/>
      <c r="G208" s="76"/>
      <c r="H208" s="77"/>
      <c r="I208" s="76"/>
      <c r="J208" s="76"/>
      <c r="K208" s="76"/>
      <c r="L208" s="43">
        <f ca="1">E208+'прил 4 (21-25)'!E207</f>
        <v>285585</v>
      </c>
    </row>
    <row r="209" spans="1:12" ht="15">
      <c r="A209" s="178"/>
      <c r="B209" s="178"/>
      <c r="C209" s="45" t="s">
        <v>10</v>
      </c>
      <c r="D209" s="76"/>
      <c r="E209" s="76">
        <f>F209+G209+H209+I209+J209+K209</f>
        <v>15</v>
      </c>
      <c r="F209" s="76"/>
      <c r="G209" s="77"/>
      <c r="H209" s="77"/>
      <c r="I209" s="76"/>
      <c r="J209" s="76">
        <v>15</v>
      </c>
      <c r="K209" s="76"/>
      <c r="L209" s="43">
        <f ca="1">E209+'прил 4 (21-25)'!E208</f>
        <v>15</v>
      </c>
    </row>
    <row r="210" spans="1:12" ht="15">
      <c r="A210" s="178" t="s">
        <v>251</v>
      </c>
      <c r="B210" s="178" t="s">
        <v>252</v>
      </c>
      <c r="C210" s="45" t="s">
        <v>13</v>
      </c>
      <c r="D210" s="76">
        <f t="shared" ref="D210:K210" si="40">D211+D212+D213+D214+D215</f>
        <v>0</v>
      </c>
      <c r="E210" s="76">
        <f t="shared" si="40"/>
        <v>10</v>
      </c>
      <c r="F210" s="76">
        <f t="shared" si="40"/>
        <v>0</v>
      </c>
      <c r="G210" s="76">
        <f t="shared" si="40"/>
        <v>0</v>
      </c>
      <c r="H210" s="77">
        <f t="shared" si="40"/>
        <v>0</v>
      </c>
      <c r="I210" s="76">
        <f t="shared" si="40"/>
        <v>0</v>
      </c>
      <c r="J210" s="76">
        <f t="shared" si="40"/>
        <v>10</v>
      </c>
      <c r="K210" s="76">
        <f t="shared" si="40"/>
        <v>0</v>
      </c>
      <c r="L210" s="43">
        <f ca="1">E210+'прил 4 (21-25)'!E209</f>
        <v>10</v>
      </c>
    </row>
    <row r="211" spans="1:12" ht="30">
      <c r="A211" s="178"/>
      <c r="B211" s="178"/>
      <c r="C211" s="45" t="s">
        <v>14</v>
      </c>
      <c r="D211" s="76"/>
      <c r="E211" s="76">
        <f>F211+G211+H211+I211+J211+K211</f>
        <v>0</v>
      </c>
      <c r="F211" s="76"/>
      <c r="G211" s="76"/>
      <c r="H211" s="77"/>
      <c r="I211" s="76"/>
      <c r="J211" s="76"/>
      <c r="K211" s="76"/>
      <c r="L211" s="43">
        <f ca="1">E211+'прил 4 (21-25)'!E210</f>
        <v>34940</v>
      </c>
    </row>
    <row r="212" spans="1:12" ht="15">
      <c r="A212" s="178"/>
      <c r="B212" s="178"/>
      <c r="C212" s="45" t="s">
        <v>15</v>
      </c>
      <c r="D212" s="76"/>
      <c r="E212" s="76">
        <f>F212+G212+H212+I212+J212+K212</f>
        <v>0</v>
      </c>
      <c r="F212" s="76"/>
      <c r="G212" s="76"/>
      <c r="H212" s="77"/>
      <c r="I212" s="76"/>
      <c r="J212" s="76"/>
      <c r="K212" s="76"/>
      <c r="L212" s="43">
        <f ca="1">E212+'прил 4 (21-25)'!E211</f>
        <v>0</v>
      </c>
    </row>
    <row r="213" spans="1:12" ht="30">
      <c r="A213" s="178"/>
      <c r="B213" s="178"/>
      <c r="C213" s="45" t="s">
        <v>8</v>
      </c>
      <c r="D213" s="76"/>
      <c r="E213" s="76">
        <f>F213+G213+H213+I213+J213+K213</f>
        <v>0</v>
      </c>
      <c r="F213" s="76"/>
      <c r="G213" s="76"/>
      <c r="H213" s="77"/>
      <c r="I213" s="76"/>
      <c r="J213" s="76"/>
      <c r="K213" s="76"/>
      <c r="L213" s="43">
        <f ca="1">E213+'прил 4 (21-25)'!E212</f>
        <v>0</v>
      </c>
    </row>
    <row r="214" spans="1:12" ht="45">
      <c r="A214" s="178"/>
      <c r="B214" s="178"/>
      <c r="C214" s="45" t="s">
        <v>20</v>
      </c>
      <c r="D214" s="76"/>
      <c r="E214" s="76">
        <f>F214+G214+H214+I214+J214+K214</f>
        <v>0</v>
      </c>
      <c r="F214" s="76"/>
      <c r="G214" s="76"/>
      <c r="H214" s="77"/>
      <c r="I214" s="76"/>
      <c r="J214" s="76"/>
      <c r="K214" s="76"/>
      <c r="L214" s="43">
        <f ca="1">E214+'прил 4 (21-25)'!E213</f>
        <v>34940</v>
      </c>
    </row>
    <row r="215" spans="1:12" ht="15">
      <c r="A215" s="178"/>
      <c r="B215" s="178"/>
      <c r="C215" s="45" t="s">
        <v>10</v>
      </c>
      <c r="D215" s="76"/>
      <c r="E215" s="76">
        <f>F215+G215+H215+I215+J215+K215</f>
        <v>10</v>
      </c>
      <c r="F215" s="76"/>
      <c r="G215" s="76"/>
      <c r="H215" s="77"/>
      <c r="I215" s="76"/>
      <c r="J215" s="76">
        <v>10</v>
      </c>
      <c r="K215" s="76"/>
      <c r="L215" s="43">
        <f ca="1">E215+'прил 4 (21-25)'!E214</f>
        <v>10</v>
      </c>
    </row>
    <row r="216" spans="1:12" ht="15">
      <c r="A216" s="178" t="s">
        <v>251</v>
      </c>
      <c r="B216" s="178" t="s">
        <v>276</v>
      </c>
      <c r="C216" s="45" t="s">
        <v>13</v>
      </c>
      <c r="D216" s="76">
        <f t="shared" ref="D216:K216" si="41">D217+D218+D219+D220+D221</f>
        <v>0</v>
      </c>
      <c r="E216" s="76">
        <f t="shared" si="41"/>
        <v>135804</v>
      </c>
      <c r="F216" s="76">
        <f t="shared" si="41"/>
        <v>0</v>
      </c>
      <c r="G216" s="76">
        <f t="shared" si="41"/>
        <v>0</v>
      </c>
      <c r="H216" s="77">
        <f t="shared" si="41"/>
        <v>0</v>
      </c>
      <c r="I216" s="76">
        <f t="shared" si="41"/>
        <v>0</v>
      </c>
      <c r="J216" s="76">
        <f t="shared" si="41"/>
        <v>83904</v>
      </c>
      <c r="K216" s="76">
        <f t="shared" si="41"/>
        <v>51900</v>
      </c>
      <c r="L216" s="43"/>
    </row>
    <row r="217" spans="1:12" ht="30">
      <c r="A217" s="178"/>
      <c r="B217" s="178"/>
      <c r="C217" s="45" t="s">
        <v>14</v>
      </c>
      <c r="D217" s="76"/>
      <c r="E217" s="76">
        <f>F217+G217+H217+I217+J217+K217</f>
        <v>0</v>
      </c>
      <c r="F217" s="76"/>
      <c r="G217" s="76"/>
      <c r="H217" s="77"/>
      <c r="I217" s="76"/>
      <c r="J217" s="76"/>
      <c r="K217" s="76"/>
      <c r="L217" s="43"/>
    </row>
    <row r="218" spans="1:12" ht="15">
      <c r="A218" s="178"/>
      <c r="B218" s="178"/>
      <c r="C218" s="45" t="s">
        <v>15</v>
      </c>
      <c r="D218" s="76"/>
      <c r="E218" s="76">
        <f>F218+G218+H218+I218+J218+K218</f>
        <v>0</v>
      </c>
      <c r="F218" s="76"/>
      <c r="G218" s="76"/>
      <c r="H218" s="77"/>
      <c r="I218" s="76"/>
      <c r="J218" s="76"/>
      <c r="K218" s="76"/>
      <c r="L218" s="43"/>
    </row>
    <row r="219" spans="1:12" ht="30">
      <c r="A219" s="178"/>
      <c r="B219" s="178"/>
      <c r="C219" s="45" t="s">
        <v>8</v>
      </c>
      <c r="D219" s="76"/>
      <c r="E219" s="76">
        <f>F219+G219+H219+I219+J219+K219</f>
        <v>0</v>
      </c>
      <c r="F219" s="76"/>
      <c r="G219" s="76"/>
      <c r="H219" s="77"/>
      <c r="I219" s="76"/>
      <c r="J219" s="76"/>
      <c r="K219" s="76"/>
      <c r="L219" s="43"/>
    </row>
    <row r="220" spans="1:12" ht="45">
      <c r="A220" s="178"/>
      <c r="B220" s="178"/>
      <c r="C220" s="45" t="s">
        <v>20</v>
      </c>
      <c r="D220" s="76"/>
      <c r="E220" s="76">
        <f>F220+G220+H220+I220+J220+K220</f>
        <v>0</v>
      </c>
      <c r="F220" s="76"/>
      <c r="G220" s="76"/>
      <c r="H220" s="77"/>
      <c r="I220" s="76"/>
      <c r="J220" s="76"/>
      <c r="K220" s="76"/>
      <c r="L220" s="43"/>
    </row>
    <row r="221" spans="1:12" ht="15">
      <c r="A221" s="178"/>
      <c r="B221" s="178"/>
      <c r="C221" s="45" t="s">
        <v>10</v>
      </c>
      <c r="D221" s="76"/>
      <c r="E221" s="76">
        <f>F221+G221+H221+I221+J221+K221</f>
        <v>135804</v>
      </c>
      <c r="F221" s="76"/>
      <c r="G221" s="76"/>
      <c r="H221" s="77"/>
      <c r="I221" s="76"/>
      <c r="J221" s="76">
        <v>83904</v>
      </c>
      <c r="K221" s="76">
        <v>51900</v>
      </c>
      <c r="L221" s="43"/>
    </row>
    <row r="222" spans="1:12" ht="15">
      <c r="A222" s="178" t="s">
        <v>48</v>
      </c>
      <c r="B222" s="178" t="s">
        <v>161</v>
      </c>
      <c r="C222" s="45" t="s">
        <v>13</v>
      </c>
      <c r="D222" s="76">
        <f t="shared" ref="D222:K222" si="42">D223+D224+D225+D226+D227</f>
        <v>540</v>
      </c>
      <c r="E222" s="78">
        <f t="shared" si="42"/>
        <v>6125</v>
      </c>
      <c r="F222" s="76">
        <f t="shared" si="42"/>
        <v>4525</v>
      </c>
      <c r="G222" s="76">
        <f t="shared" si="42"/>
        <v>0</v>
      </c>
      <c r="H222" s="77">
        <f t="shared" si="42"/>
        <v>0</v>
      </c>
      <c r="I222" s="76">
        <f t="shared" si="42"/>
        <v>0</v>
      </c>
      <c r="J222" s="76">
        <f t="shared" si="42"/>
        <v>1600</v>
      </c>
      <c r="K222" s="76">
        <f t="shared" si="42"/>
        <v>0</v>
      </c>
      <c r="L222" s="43">
        <f ca="1">E222+'прил 4 (21-25)'!E215</f>
        <v>6125</v>
      </c>
    </row>
    <row r="223" spans="1:12" ht="30">
      <c r="A223" s="178"/>
      <c r="B223" s="178"/>
      <c r="C223" s="45" t="s">
        <v>14</v>
      </c>
      <c r="D223" s="76"/>
      <c r="E223" s="76"/>
      <c r="F223" s="76"/>
      <c r="G223" s="76"/>
      <c r="H223" s="77"/>
      <c r="I223" s="80"/>
      <c r="J223" s="76"/>
      <c r="K223" s="80"/>
      <c r="L223" s="43">
        <f ca="1">E223+'прил 4 (21-25)'!E216</f>
        <v>0</v>
      </c>
    </row>
    <row r="224" spans="1:12" ht="15">
      <c r="A224" s="178"/>
      <c r="B224" s="178"/>
      <c r="C224" s="45" t="s">
        <v>15</v>
      </c>
      <c r="D224" s="76"/>
      <c r="E224" s="76">
        <f>F224+G224+H224++I224+J224+K224</f>
        <v>0</v>
      </c>
      <c r="F224" s="76"/>
      <c r="G224" s="76"/>
      <c r="H224" s="77"/>
      <c r="I224" s="80"/>
      <c r="J224" s="76"/>
      <c r="K224" s="80"/>
      <c r="L224" s="43">
        <f ca="1">E224+'прил 4 (21-25)'!E217</f>
        <v>0</v>
      </c>
    </row>
    <row r="225" spans="1:12" ht="30">
      <c r="A225" s="178"/>
      <c r="B225" s="178"/>
      <c r="C225" s="45" t="s">
        <v>8</v>
      </c>
      <c r="D225" s="76"/>
      <c r="E225" s="76">
        <f>F225+G225+H225++I225+J225+K225</f>
        <v>3125</v>
      </c>
      <c r="F225" s="76">
        <v>1525</v>
      </c>
      <c r="G225" s="76">
        <f>G237</f>
        <v>0</v>
      </c>
      <c r="H225" s="77">
        <f>H237</f>
        <v>0</v>
      </c>
      <c r="I225" s="76">
        <f>I237</f>
        <v>0</v>
      </c>
      <c r="J225" s="76">
        <f>J237</f>
        <v>1600</v>
      </c>
      <c r="K225" s="76">
        <f>K237</f>
        <v>0</v>
      </c>
      <c r="L225" s="43">
        <f ca="1">E225+'прил 4 (21-25)'!E218</f>
        <v>3125</v>
      </c>
    </row>
    <row r="226" spans="1:12" ht="45">
      <c r="A226" s="178"/>
      <c r="B226" s="178"/>
      <c r="C226" s="45" t="s">
        <v>20</v>
      </c>
      <c r="D226" s="76"/>
      <c r="E226" s="76">
        <f>F226+G226+H226++I226+J226+K226</f>
        <v>0</v>
      </c>
      <c r="F226" s="76"/>
      <c r="G226" s="76"/>
      <c r="H226" s="79"/>
      <c r="I226" s="80"/>
      <c r="J226" s="76"/>
      <c r="K226" s="76"/>
      <c r="L226" s="43">
        <f ca="1">E226+'прил 4 (21-25)'!E219</f>
        <v>0</v>
      </c>
    </row>
    <row r="227" spans="1:12" ht="15">
      <c r="A227" s="178"/>
      <c r="B227" s="178"/>
      <c r="C227" s="45" t="s">
        <v>10</v>
      </c>
      <c r="D227" s="76">
        <v>540</v>
      </c>
      <c r="E227" s="76">
        <f>F227+G227+H227++I227+J227+K227</f>
        <v>3000</v>
      </c>
      <c r="F227" s="76">
        <v>3000</v>
      </c>
      <c r="G227" s="76"/>
      <c r="H227" s="79"/>
      <c r="I227" s="80"/>
      <c r="J227" s="76"/>
      <c r="K227" s="76"/>
      <c r="L227" s="43">
        <f ca="1">E227+'прил 4 (21-25)'!E220</f>
        <v>3000</v>
      </c>
    </row>
    <row r="228" spans="1:12" ht="15" hidden="1">
      <c r="A228" s="178" t="s">
        <v>50</v>
      </c>
      <c r="B228" s="178" t="s">
        <v>51</v>
      </c>
      <c r="C228" s="45" t="s">
        <v>13</v>
      </c>
      <c r="D228" s="76"/>
      <c r="E228" s="76">
        <f>E229+E230+E231+E232+E233</f>
        <v>0</v>
      </c>
      <c r="F228" s="76"/>
      <c r="G228" s="76"/>
      <c r="H228" s="79"/>
      <c r="I228" s="80"/>
      <c r="J228" s="76"/>
      <c r="K228" s="76"/>
      <c r="L228" s="43">
        <f ca="1">E228+'прил 4 (21-25)'!E221</f>
        <v>0</v>
      </c>
    </row>
    <row r="229" spans="1:12" ht="47.25" hidden="1" customHeight="1">
      <c r="A229" s="178"/>
      <c r="B229" s="178"/>
      <c r="C229" s="45" t="s">
        <v>14</v>
      </c>
      <c r="D229" s="76"/>
      <c r="E229" s="76"/>
      <c r="F229" s="76"/>
      <c r="G229" s="76"/>
      <c r="H229" s="79"/>
      <c r="I229" s="80"/>
      <c r="J229" s="76"/>
      <c r="K229" s="76"/>
      <c r="L229" s="43">
        <f ca="1">E229+'прил 4 (21-25)'!E222</f>
        <v>250645</v>
      </c>
    </row>
    <row r="230" spans="1:12" ht="15" hidden="1">
      <c r="A230" s="178"/>
      <c r="B230" s="178"/>
      <c r="C230" s="45" t="s">
        <v>15</v>
      </c>
      <c r="D230" s="76"/>
      <c r="E230" s="76"/>
      <c r="F230" s="76"/>
      <c r="G230" s="76"/>
      <c r="H230" s="79"/>
      <c r="I230" s="76"/>
      <c r="J230" s="76"/>
      <c r="K230" s="76"/>
      <c r="L230" s="43">
        <f ca="1">E230+'прил 4 (21-25)'!E223</f>
        <v>0</v>
      </c>
    </row>
    <row r="231" spans="1:12" ht="30" hidden="1">
      <c r="A231" s="178"/>
      <c r="B231" s="178"/>
      <c r="C231" s="45" t="s">
        <v>8</v>
      </c>
      <c r="D231" s="76"/>
      <c r="E231" s="76"/>
      <c r="F231" s="76"/>
      <c r="G231" s="76"/>
      <c r="H231" s="79"/>
      <c r="I231" s="76"/>
      <c r="J231" s="76"/>
      <c r="K231" s="76"/>
      <c r="L231" s="43">
        <f ca="1">E231+'прил 4 (21-25)'!E224</f>
        <v>0</v>
      </c>
    </row>
    <row r="232" spans="1:12" ht="45" hidden="1">
      <c r="A232" s="178"/>
      <c r="B232" s="178"/>
      <c r="C232" s="45" t="s">
        <v>20</v>
      </c>
      <c r="D232" s="76"/>
      <c r="E232" s="76"/>
      <c r="F232" s="76"/>
      <c r="G232" s="76"/>
      <c r="H232" s="79"/>
      <c r="I232" s="76"/>
      <c r="J232" s="76"/>
      <c r="K232" s="76"/>
      <c r="L232" s="43">
        <f ca="1">E232+'прил 4 (21-25)'!E225</f>
        <v>250645</v>
      </c>
    </row>
    <row r="233" spans="1:12" ht="45.75" hidden="1" customHeight="1">
      <c r="A233" s="178"/>
      <c r="B233" s="178"/>
      <c r="C233" s="45" t="s">
        <v>10</v>
      </c>
      <c r="D233" s="76"/>
      <c r="E233" s="76">
        <f>F233+G233+H233+I233+J233+K233</f>
        <v>0</v>
      </c>
      <c r="F233" s="76"/>
      <c r="G233" s="76"/>
      <c r="H233" s="79"/>
      <c r="I233" s="76"/>
      <c r="J233" s="76"/>
      <c r="K233" s="76"/>
      <c r="L233" s="43">
        <f ca="1">E233+'прил 4 (21-25)'!E226</f>
        <v>0</v>
      </c>
    </row>
    <row r="234" spans="1:12" ht="15">
      <c r="A234" s="178" t="s">
        <v>52</v>
      </c>
      <c r="B234" s="178" t="s">
        <v>53</v>
      </c>
      <c r="C234" s="45" t="s">
        <v>13</v>
      </c>
      <c r="D234" s="76">
        <v>540</v>
      </c>
      <c r="E234" s="76">
        <f t="shared" ref="E234:K234" si="43">E235+E236+E237+E238+E239</f>
        <v>6125</v>
      </c>
      <c r="F234" s="76">
        <f t="shared" si="43"/>
        <v>4525</v>
      </c>
      <c r="G234" s="76">
        <f t="shared" si="43"/>
        <v>0</v>
      </c>
      <c r="H234" s="77">
        <f t="shared" si="43"/>
        <v>0</v>
      </c>
      <c r="I234" s="76">
        <f t="shared" si="43"/>
        <v>0</v>
      </c>
      <c r="J234" s="76">
        <f t="shared" si="43"/>
        <v>1600</v>
      </c>
      <c r="K234" s="76">
        <f t="shared" si="43"/>
        <v>0</v>
      </c>
      <c r="L234" s="43">
        <f ca="1">E234+'прил 4 (21-25)'!E227</f>
        <v>6125</v>
      </c>
    </row>
    <row r="235" spans="1:12" ht="26.25" customHeight="1">
      <c r="A235" s="178"/>
      <c r="B235" s="178"/>
      <c r="C235" s="45" t="s">
        <v>14</v>
      </c>
      <c r="D235" s="76"/>
      <c r="E235" s="76"/>
      <c r="F235" s="76"/>
      <c r="G235" s="76"/>
      <c r="H235" s="77"/>
      <c r="I235" s="76"/>
      <c r="J235" s="76"/>
      <c r="K235" s="80"/>
      <c r="L235" s="43">
        <f ca="1">E235+'прил 4 (21-25)'!E228</f>
        <v>0</v>
      </c>
    </row>
    <row r="236" spans="1:12" ht="15">
      <c r="A236" s="178"/>
      <c r="B236" s="178"/>
      <c r="C236" s="45" t="s">
        <v>15</v>
      </c>
      <c r="D236" s="76"/>
      <c r="E236" s="76"/>
      <c r="F236" s="76"/>
      <c r="G236" s="76"/>
      <c r="H236" s="77"/>
      <c r="I236" s="76"/>
      <c r="J236" s="76"/>
      <c r="K236" s="80"/>
      <c r="L236" s="43">
        <f ca="1">E236+'прил 4 (21-25)'!E229</f>
        <v>0</v>
      </c>
    </row>
    <row r="237" spans="1:12" ht="30">
      <c r="A237" s="178"/>
      <c r="B237" s="178"/>
      <c r="C237" s="45" t="s">
        <v>8</v>
      </c>
      <c r="D237" s="76"/>
      <c r="E237" s="76">
        <f>F237+G237+H237+I237+J237+K237</f>
        <v>3125</v>
      </c>
      <c r="F237" s="76">
        <v>1525</v>
      </c>
      <c r="G237" s="76"/>
      <c r="H237" s="77"/>
      <c r="I237" s="76"/>
      <c r="J237" s="76">
        <v>1600</v>
      </c>
      <c r="K237" s="80"/>
      <c r="L237" s="43">
        <f ca="1">E237+'прил 4 (21-25)'!E230</f>
        <v>3125</v>
      </c>
    </row>
    <row r="238" spans="1:12" ht="45">
      <c r="A238" s="178"/>
      <c r="B238" s="178"/>
      <c r="C238" s="45" t="s">
        <v>20</v>
      </c>
      <c r="D238" s="76"/>
      <c r="E238" s="76">
        <f>F238+G238+H238+I238+J238+K238</f>
        <v>0</v>
      </c>
      <c r="F238" s="76"/>
      <c r="G238" s="76"/>
      <c r="H238" s="77"/>
      <c r="I238" s="76"/>
      <c r="J238" s="76"/>
      <c r="K238" s="80"/>
      <c r="L238" s="43">
        <f ca="1">E238+'прил 4 (21-25)'!E231</f>
        <v>0</v>
      </c>
    </row>
    <row r="239" spans="1:12" ht="35.25" customHeight="1">
      <c r="A239" s="178"/>
      <c r="B239" s="178"/>
      <c r="C239" s="45" t="s">
        <v>10</v>
      </c>
      <c r="D239" s="76">
        <v>540</v>
      </c>
      <c r="E239" s="76">
        <f>F239+G239+H239+I239+J239+K239</f>
        <v>3000</v>
      </c>
      <c r="F239" s="76">
        <v>3000</v>
      </c>
      <c r="G239" s="76"/>
      <c r="H239" s="79"/>
      <c r="I239" s="76"/>
      <c r="J239" s="76"/>
      <c r="K239" s="80"/>
      <c r="L239" s="43">
        <f ca="1">E239+'прил 4 (21-25)'!E232</f>
        <v>3000</v>
      </c>
    </row>
    <row r="240" spans="1:12" ht="15">
      <c r="A240" s="178" t="s">
        <v>54</v>
      </c>
      <c r="B240" s="178" t="s">
        <v>55</v>
      </c>
      <c r="C240" s="45" t="s">
        <v>13</v>
      </c>
      <c r="D240" s="76">
        <f t="shared" ref="D240:K240" si="44">D241+D242+D243+D244+D245</f>
        <v>30062</v>
      </c>
      <c r="E240" s="78">
        <f t="shared" si="44"/>
        <v>265035.2</v>
      </c>
      <c r="F240" s="76">
        <f t="shared" si="44"/>
        <v>25376</v>
      </c>
      <c r="G240" s="76">
        <f t="shared" si="44"/>
        <v>29233</v>
      </c>
      <c r="H240" s="77">
        <f t="shared" si="44"/>
        <v>45387</v>
      </c>
      <c r="I240" s="76">
        <f t="shared" si="44"/>
        <v>55698</v>
      </c>
      <c r="J240" s="76">
        <f t="shared" si="44"/>
        <v>58600.2</v>
      </c>
      <c r="K240" s="76">
        <f t="shared" si="44"/>
        <v>50741</v>
      </c>
      <c r="L240" s="43">
        <f ca="1">E240+'прил 4 (21-25)'!E233</f>
        <v>265035.2</v>
      </c>
    </row>
    <row r="241" spans="1:12" ht="30">
      <c r="A241" s="178"/>
      <c r="B241" s="178"/>
      <c r="C241" s="45" t="s">
        <v>14</v>
      </c>
      <c r="D241" s="76">
        <f>D247+D259</f>
        <v>0</v>
      </c>
      <c r="E241" s="76">
        <f t="shared" ref="E241:K241" si="45">E247+E259+E253</f>
        <v>10558.1</v>
      </c>
      <c r="F241" s="76">
        <f t="shared" si="45"/>
        <v>0</v>
      </c>
      <c r="G241" s="76">
        <f t="shared" si="45"/>
        <v>0</v>
      </c>
      <c r="H241" s="76">
        <f t="shared" si="45"/>
        <v>1800</v>
      </c>
      <c r="I241" s="76">
        <f t="shared" si="45"/>
        <v>4379</v>
      </c>
      <c r="J241" s="76">
        <f t="shared" si="45"/>
        <v>4379.1000000000004</v>
      </c>
      <c r="K241" s="76">
        <f t="shared" si="45"/>
        <v>0</v>
      </c>
      <c r="L241" s="43">
        <f ca="1">E241+'прил 4 (21-25)'!E234</f>
        <v>10558.1</v>
      </c>
    </row>
    <row r="242" spans="1:12" ht="15">
      <c r="A242" s="178"/>
      <c r="B242" s="178"/>
      <c r="C242" s="45" t="s">
        <v>15</v>
      </c>
      <c r="D242" s="76">
        <f>D248+D260</f>
        <v>0</v>
      </c>
      <c r="E242" s="76">
        <f t="shared" ref="E242:K242" si="46">E248+E260+E254</f>
        <v>8001.1</v>
      </c>
      <c r="F242" s="76">
        <f t="shared" si="46"/>
        <v>0</v>
      </c>
      <c r="G242" s="76">
        <f t="shared" si="46"/>
        <v>0</v>
      </c>
      <c r="H242" s="76">
        <f t="shared" si="46"/>
        <v>1800</v>
      </c>
      <c r="I242" s="76">
        <f t="shared" si="46"/>
        <v>3976</v>
      </c>
      <c r="J242" s="76">
        <f t="shared" si="46"/>
        <v>2225.1</v>
      </c>
      <c r="K242" s="76">
        <f t="shared" si="46"/>
        <v>0</v>
      </c>
      <c r="L242" s="43">
        <f ca="1">E242+'прил 4 (21-25)'!E235</f>
        <v>8001.1</v>
      </c>
    </row>
    <row r="243" spans="1:12" ht="30">
      <c r="A243" s="178"/>
      <c r="B243" s="178"/>
      <c r="C243" s="45" t="s">
        <v>8</v>
      </c>
      <c r="D243" s="76">
        <f>D249+D261</f>
        <v>22397</v>
      </c>
      <c r="E243" s="76">
        <f t="shared" ref="E243:K243" si="47">E249+E261+E255</f>
        <v>204649</v>
      </c>
      <c r="F243" s="76">
        <f t="shared" si="47"/>
        <v>21947</v>
      </c>
      <c r="G243" s="76">
        <f t="shared" si="47"/>
        <v>24740</v>
      </c>
      <c r="H243" s="76">
        <f t="shared" si="47"/>
        <v>36082</v>
      </c>
      <c r="I243" s="76">
        <f t="shared" si="47"/>
        <v>38343</v>
      </c>
      <c r="J243" s="76">
        <f t="shared" si="47"/>
        <v>42596</v>
      </c>
      <c r="K243" s="76">
        <f t="shared" si="47"/>
        <v>40941</v>
      </c>
      <c r="L243" s="43">
        <f ca="1">E243+'прил 4 (21-25)'!E236</f>
        <v>204649</v>
      </c>
    </row>
    <row r="244" spans="1:12" ht="45">
      <c r="A244" s="178"/>
      <c r="B244" s="178"/>
      <c r="C244" s="45" t="s">
        <v>20</v>
      </c>
      <c r="D244" s="76">
        <f>D250+D262</f>
        <v>0</v>
      </c>
      <c r="E244" s="76">
        <f>E250+E262</f>
        <v>0</v>
      </c>
      <c r="F244" s="76">
        <f t="shared" ref="F244:K244" si="48">F250+F262+F256</f>
        <v>0</v>
      </c>
      <c r="G244" s="76">
        <f t="shared" si="48"/>
        <v>0</v>
      </c>
      <c r="H244" s="76">
        <f t="shared" si="48"/>
        <v>0</v>
      </c>
      <c r="I244" s="76">
        <f t="shared" si="48"/>
        <v>0</v>
      </c>
      <c r="J244" s="76">
        <f t="shared" si="48"/>
        <v>0</v>
      </c>
      <c r="K244" s="80">
        <f t="shared" si="48"/>
        <v>0</v>
      </c>
      <c r="L244" s="43">
        <f ca="1">E244+'прил 4 (21-25)'!E237</f>
        <v>0</v>
      </c>
    </row>
    <row r="245" spans="1:12" ht="31.5" customHeight="1">
      <c r="A245" s="178"/>
      <c r="B245" s="178"/>
      <c r="C245" s="45" t="s">
        <v>10</v>
      </c>
      <c r="D245" s="76">
        <f>D251+D263</f>
        <v>7665</v>
      </c>
      <c r="E245" s="76">
        <f>E251+E263</f>
        <v>41827</v>
      </c>
      <c r="F245" s="76">
        <f>F251+F263+F257</f>
        <v>3429</v>
      </c>
      <c r="G245" s="76">
        <f>G251+G263+G257</f>
        <v>4493</v>
      </c>
      <c r="H245" s="76">
        <v>5705</v>
      </c>
      <c r="I245" s="76">
        <f>I251+I263+I257</f>
        <v>9000</v>
      </c>
      <c r="J245" s="76">
        <f>J251+J263+J257</f>
        <v>9400</v>
      </c>
      <c r="K245" s="76">
        <f>K251+K263+K257</f>
        <v>9800</v>
      </c>
      <c r="L245" s="43">
        <f ca="1">E245+'прил 4 (21-25)'!E238</f>
        <v>41827</v>
      </c>
    </row>
    <row r="246" spans="1:12" ht="15">
      <c r="A246" s="178" t="s">
        <v>56</v>
      </c>
      <c r="B246" s="178" t="s">
        <v>57</v>
      </c>
      <c r="C246" s="45" t="s">
        <v>13</v>
      </c>
      <c r="D246" s="76">
        <f t="shared" ref="D246:K246" si="49">D247+D248+D249+D250+D251</f>
        <v>26062</v>
      </c>
      <c r="E246" s="76">
        <f t="shared" si="49"/>
        <v>251005</v>
      </c>
      <c r="F246" s="76">
        <f t="shared" si="49"/>
        <v>25361</v>
      </c>
      <c r="G246" s="77">
        <f t="shared" si="49"/>
        <v>29233</v>
      </c>
      <c r="H246" s="77">
        <f t="shared" si="49"/>
        <v>43367</v>
      </c>
      <c r="I246" s="76">
        <f t="shared" si="49"/>
        <v>49862</v>
      </c>
      <c r="J246" s="76">
        <f t="shared" si="49"/>
        <v>52441</v>
      </c>
      <c r="K246" s="76">
        <f t="shared" si="49"/>
        <v>50741</v>
      </c>
      <c r="L246" s="43">
        <f ca="1">E246+'прил 4 (21-25)'!E239</f>
        <v>251005</v>
      </c>
    </row>
    <row r="247" spans="1:12" ht="30">
      <c r="A247" s="178"/>
      <c r="B247" s="178"/>
      <c r="C247" s="45" t="s">
        <v>14</v>
      </c>
      <c r="D247" s="76"/>
      <c r="E247" s="76">
        <f>F247+G247+H247+I247+J247+K247</f>
        <v>0</v>
      </c>
      <c r="F247" s="76"/>
      <c r="G247" s="77"/>
      <c r="H247" s="77"/>
      <c r="I247" s="76"/>
      <c r="J247" s="76"/>
      <c r="K247" s="76"/>
      <c r="L247" s="43">
        <f ca="1">E247+'прил 4 (21-25)'!E240</f>
        <v>0</v>
      </c>
    </row>
    <row r="248" spans="1:12" ht="15">
      <c r="A248" s="178"/>
      <c r="B248" s="178"/>
      <c r="C248" s="45" t="s">
        <v>15</v>
      </c>
      <c r="D248" s="76"/>
      <c r="E248" s="76">
        <f>F248+G248+H248+I248+J248+K248</f>
        <v>5472</v>
      </c>
      <c r="F248" s="76"/>
      <c r="G248" s="77"/>
      <c r="H248" s="77">
        <f>1600</f>
        <v>1600</v>
      </c>
      <c r="I248" s="76">
        <f>1827+984</f>
        <v>2811</v>
      </c>
      <c r="J248" s="76">
        <f>1061</f>
        <v>1061</v>
      </c>
      <c r="K248" s="76"/>
      <c r="L248" s="43">
        <f ca="1">E248+'прил 4 (21-25)'!E241</f>
        <v>5472</v>
      </c>
    </row>
    <row r="249" spans="1:12" ht="30">
      <c r="A249" s="178"/>
      <c r="B249" s="178"/>
      <c r="C249" s="45" t="s">
        <v>8</v>
      </c>
      <c r="D249" s="76">
        <v>22397</v>
      </c>
      <c r="E249" s="76">
        <f>F249+G249+H249+I249+J249+K249</f>
        <v>203706</v>
      </c>
      <c r="F249" s="76">
        <v>21932</v>
      </c>
      <c r="G249" s="77">
        <v>24740</v>
      </c>
      <c r="H249" s="77">
        <f>1600+34462</f>
        <v>36062</v>
      </c>
      <c r="I249" s="76">
        <v>38051</v>
      </c>
      <c r="J249" s="76">
        <f>40889+1091</f>
        <v>41980</v>
      </c>
      <c r="K249" s="76">
        <v>40941</v>
      </c>
      <c r="L249" s="43">
        <f ca="1">E249+'прил 4 (21-25)'!E242</f>
        <v>203706</v>
      </c>
    </row>
    <row r="250" spans="1:12" ht="45">
      <c r="A250" s="178"/>
      <c r="B250" s="178"/>
      <c r="C250" s="45" t="s">
        <v>20</v>
      </c>
      <c r="D250" s="76"/>
      <c r="E250" s="76">
        <f>F250+G250+H250+I250+J250+K250</f>
        <v>0</v>
      </c>
      <c r="F250" s="76"/>
      <c r="G250" s="77"/>
      <c r="H250" s="77"/>
      <c r="I250" s="80"/>
      <c r="J250" s="80"/>
      <c r="K250" s="80"/>
      <c r="L250" s="43">
        <f ca="1">E250+'прил 4 (21-25)'!E243</f>
        <v>0</v>
      </c>
    </row>
    <row r="251" spans="1:12" ht="39.75" customHeight="1">
      <c r="A251" s="178"/>
      <c r="B251" s="178"/>
      <c r="C251" s="45" t="s">
        <v>10</v>
      </c>
      <c r="D251" s="76">
        <v>3665</v>
      </c>
      <c r="E251" s="76">
        <f>F251+G251+H251+I251+J251+K251</f>
        <v>41827</v>
      </c>
      <c r="F251" s="76">
        <v>3429</v>
      </c>
      <c r="G251" s="77">
        <v>4493</v>
      </c>
      <c r="H251" s="77">
        <v>5705</v>
      </c>
      <c r="I251" s="76">
        <v>9000</v>
      </c>
      <c r="J251" s="76">
        <v>9400</v>
      </c>
      <c r="K251" s="76">
        <v>9800</v>
      </c>
      <c r="L251" s="43">
        <f ca="1">E251+'прил 4 (21-25)'!E244</f>
        <v>41827</v>
      </c>
    </row>
    <row r="252" spans="1:12" ht="15">
      <c r="A252" s="178" t="s">
        <v>110</v>
      </c>
      <c r="B252" s="178" t="s">
        <v>146</v>
      </c>
      <c r="C252" s="45" t="s">
        <v>13</v>
      </c>
      <c r="D252" s="76">
        <f t="shared" ref="D252:K252" si="50">D253+D254+D255+D256+D257</f>
        <v>0</v>
      </c>
      <c r="E252" s="76">
        <f t="shared" si="50"/>
        <v>14015.2</v>
      </c>
      <c r="F252" s="76">
        <f t="shared" si="50"/>
        <v>0</v>
      </c>
      <c r="G252" s="77">
        <f t="shared" si="50"/>
        <v>0</v>
      </c>
      <c r="H252" s="77">
        <f t="shared" si="50"/>
        <v>2020</v>
      </c>
      <c r="I252" s="76">
        <f t="shared" si="50"/>
        <v>5836</v>
      </c>
      <c r="J252" s="76">
        <f t="shared" si="50"/>
        <v>6159.2000000000007</v>
      </c>
      <c r="K252" s="76">
        <f t="shared" si="50"/>
        <v>0</v>
      </c>
      <c r="L252" s="43">
        <f ca="1">E252+'прил 4 (21-25)'!E245</f>
        <v>14015.2</v>
      </c>
    </row>
    <row r="253" spans="1:12" ht="30">
      <c r="A253" s="178"/>
      <c r="B253" s="178"/>
      <c r="C253" s="45" t="s">
        <v>14</v>
      </c>
      <c r="D253" s="76"/>
      <c r="E253" s="76">
        <f>F253+G253+H253+I253+J253+K253</f>
        <v>10558.1</v>
      </c>
      <c r="F253" s="76"/>
      <c r="G253" s="77"/>
      <c r="H253" s="77">
        <v>1800</v>
      </c>
      <c r="I253" s="76">
        <v>4379</v>
      </c>
      <c r="J253" s="76">
        <v>4379.1000000000004</v>
      </c>
      <c r="K253" s="76"/>
      <c r="L253" s="43">
        <f ca="1">E253+'прил 4 (21-25)'!E246</f>
        <v>10558.1</v>
      </c>
    </row>
    <row r="254" spans="1:12" ht="15">
      <c r="A254" s="178"/>
      <c r="B254" s="178"/>
      <c r="C254" s="45" t="s">
        <v>15</v>
      </c>
      <c r="D254" s="76"/>
      <c r="E254" s="76">
        <f>F254+G254+H254+I254+J254+K254</f>
        <v>2529.1</v>
      </c>
      <c r="F254" s="76"/>
      <c r="G254" s="77"/>
      <c r="H254" s="77">
        <v>200</v>
      </c>
      <c r="I254" s="76">
        <v>1165</v>
      </c>
      <c r="J254" s="76">
        <v>1164.0999999999999</v>
      </c>
      <c r="K254" s="76"/>
      <c r="L254" s="43">
        <f ca="1">E254+'прил 4 (21-25)'!E247</f>
        <v>2529.1</v>
      </c>
    </row>
    <row r="255" spans="1:12" ht="30">
      <c r="A255" s="178"/>
      <c r="B255" s="178"/>
      <c r="C255" s="45" t="s">
        <v>8</v>
      </c>
      <c r="D255" s="76"/>
      <c r="E255" s="76">
        <f>F255+G255+H255+I255+J255+K255</f>
        <v>928</v>
      </c>
      <c r="F255" s="76"/>
      <c r="G255" s="77"/>
      <c r="H255" s="77">
        <v>20</v>
      </c>
      <c r="I255" s="76">
        <v>292</v>
      </c>
      <c r="J255" s="76">
        <v>616</v>
      </c>
      <c r="K255" s="76"/>
      <c r="L255" s="43">
        <f ca="1">E255+'прил 4 (21-25)'!E248</f>
        <v>928</v>
      </c>
    </row>
    <row r="256" spans="1:12" ht="45">
      <c r="A256" s="178"/>
      <c r="B256" s="178"/>
      <c r="C256" s="45" t="s">
        <v>20</v>
      </c>
      <c r="D256" s="76"/>
      <c r="E256" s="76">
        <f>F256+G256+H256+I256+J256+K256</f>
        <v>0</v>
      </c>
      <c r="F256" s="76"/>
      <c r="G256" s="77"/>
      <c r="H256" s="77"/>
      <c r="I256" s="76"/>
      <c r="J256" s="76"/>
      <c r="K256" s="76"/>
      <c r="L256" s="43">
        <f ca="1">E256+'прил 4 (21-25)'!E249</f>
        <v>0</v>
      </c>
    </row>
    <row r="257" spans="1:12" ht="15">
      <c r="A257" s="178"/>
      <c r="B257" s="178"/>
      <c r="C257" s="45" t="s">
        <v>10</v>
      </c>
      <c r="D257" s="76"/>
      <c r="E257" s="76">
        <f>F257+G257+H257+I257+J257+K257</f>
        <v>0</v>
      </c>
      <c r="F257" s="76"/>
      <c r="G257" s="77"/>
      <c r="H257" s="77"/>
      <c r="I257" s="76"/>
      <c r="J257" s="76"/>
      <c r="K257" s="76"/>
      <c r="L257" s="43">
        <f ca="1">E257+'прил 4 (21-25)'!E250</f>
        <v>0</v>
      </c>
    </row>
    <row r="258" spans="1:12" ht="15">
      <c r="A258" s="178" t="s">
        <v>58</v>
      </c>
      <c r="B258" s="178" t="s">
        <v>59</v>
      </c>
      <c r="C258" s="45" t="s">
        <v>13</v>
      </c>
      <c r="D258" s="76">
        <f t="shared" ref="D258:K258" si="51">D259+D260+D261+D262+D263</f>
        <v>4000</v>
      </c>
      <c r="E258" s="76">
        <f t="shared" si="51"/>
        <v>15</v>
      </c>
      <c r="F258" s="76">
        <f t="shared" si="51"/>
        <v>15</v>
      </c>
      <c r="G258" s="76">
        <f t="shared" si="51"/>
        <v>0</v>
      </c>
      <c r="H258" s="77">
        <f t="shared" si="51"/>
        <v>0</v>
      </c>
      <c r="I258" s="76">
        <f t="shared" si="51"/>
        <v>0</v>
      </c>
      <c r="J258" s="76">
        <f t="shared" si="51"/>
        <v>0</v>
      </c>
      <c r="K258" s="76">
        <f t="shared" si="51"/>
        <v>0</v>
      </c>
      <c r="L258" s="43">
        <f ca="1">E258+'прил 4 (21-25)'!E251</f>
        <v>15</v>
      </c>
    </row>
    <row r="259" spans="1:12" ht="30">
      <c r="A259" s="178"/>
      <c r="B259" s="178"/>
      <c r="C259" s="45" t="s">
        <v>14</v>
      </c>
      <c r="D259" s="76"/>
      <c r="E259" s="76"/>
      <c r="F259" s="76"/>
      <c r="G259" s="76"/>
      <c r="H259" s="77"/>
      <c r="I259" s="76"/>
      <c r="J259" s="76"/>
      <c r="K259" s="76"/>
      <c r="L259" s="43">
        <f ca="1">E259+'прил 4 (21-25)'!E252</f>
        <v>0</v>
      </c>
    </row>
    <row r="260" spans="1:12" ht="15">
      <c r="A260" s="178"/>
      <c r="B260" s="178"/>
      <c r="C260" s="45" t="s">
        <v>15</v>
      </c>
      <c r="D260" s="76"/>
      <c r="E260" s="76"/>
      <c r="F260" s="76"/>
      <c r="G260" s="76"/>
      <c r="H260" s="77"/>
      <c r="I260" s="76"/>
      <c r="J260" s="76"/>
      <c r="K260" s="76"/>
      <c r="L260" s="43">
        <f ca="1">E260+'прил 4 (21-25)'!E253</f>
        <v>0</v>
      </c>
    </row>
    <row r="261" spans="1:12" ht="30">
      <c r="A261" s="178"/>
      <c r="B261" s="178"/>
      <c r="C261" s="45" t="s">
        <v>8</v>
      </c>
      <c r="D261" s="76"/>
      <c r="E261" s="76">
        <f>F261+G261+H261+I261+J261+K261</f>
        <v>15</v>
      </c>
      <c r="F261" s="76">
        <v>15</v>
      </c>
      <c r="G261" s="76"/>
      <c r="H261" s="77"/>
      <c r="I261" s="76"/>
      <c r="J261" s="76"/>
      <c r="K261" s="76"/>
      <c r="L261" s="43">
        <f ca="1">E261+'прил 4 (21-25)'!E254</f>
        <v>15</v>
      </c>
    </row>
    <row r="262" spans="1:12" ht="45">
      <c r="A262" s="178"/>
      <c r="B262" s="178"/>
      <c r="C262" s="45" t="s">
        <v>20</v>
      </c>
      <c r="D262" s="76"/>
      <c r="E262" s="76">
        <f>F262+G262+H262+I262+J262+K262</f>
        <v>0</v>
      </c>
      <c r="F262" s="76"/>
      <c r="G262" s="76"/>
      <c r="H262" s="77"/>
      <c r="I262" s="76"/>
      <c r="J262" s="76"/>
      <c r="K262" s="76"/>
      <c r="L262" s="43">
        <f ca="1">E262+'прил 4 (21-25)'!E255</f>
        <v>0</v>
      </c>
    </row>
    <row r="263" spans="1:12" ht="15">
      <c r="A263" s="178"/>
      <c r="B263" s="178"/>
      <c r="C263" s="45" t="s">
        <v>10</v>
      </c>
      <c r="D263" s="76">
        <v>4000</v>
      </c>
      <c r="E263" s="76">
        <f>F263+G263+H263+I263+J263+K263</f>
        <v>0</v>
      </c>
      <c r="F263" s="76"/>
      <c r="G263" s="76"/>
      <c r="H263" s="77"/>
      <c r="I263" s="76"/>
      <c r="J263" s="76"/>
      <c r="K263" s="80"/>
      <c r="L263" s="43">
        <f ca="1">E263+'прил 4 (21-25)'!E256</f>
        <v>0</v>
      </c>
    </row>
    <row r="264" spans="1:12" ht="15">
      <c r="A264" s="178" t="s">
        <v>60</v>
      </c>
      <c r="B264" s="178" t="s">
        <v>61</v>
      </c>
      <c r="C264" s="178" t="s">
        <v>13</v>
      </c>
      <c r="D264" s="183">
        <f t="shared" ref="D264:K264" si="52">D266+D267+D268+D269+D270</f>
        <v>17214</v>
      </c>
      <c r="E264" s="119">
        <f t="shared" si="52"/>
        <v>275050</v>
      </c>
      <c r="F264" s="183">
        <f t="shared" si="52"/>
        <v>35761</v>
      </c>
      <c r="G264" s="183">
        <f t="shared" si="52"/>
        <v>37222</v>
      </c>
      <c r="H264" s="107">
        <f t="shared" si="52"/>
        <v>41009</v>
      </c>
      <c r="I264" s="183">
        <f t="shared" si="52"/>
        <v>47867</v>
      </c>
      <c r="J264" s="183">
        <f t="shared" si="52"/>
        <v>56074</v>
      </c>
      <c r="K264" s="183">
        <f t="shared" si="52"/>
        <v>57117</v>
      </c>
      <c r="L264" s="43">
        <f ca="1">E264+'прил 4 (21-25)'!E257</f>
        <v>275050</v>
      </c>
    </row>
    <row r="265" spans="1:12" ht="12.75" customHeight="1">
      <c r="A265" s="178"/>
      <c r="B265" s="178"/>
      <c r="C265" s="178"/>
      <c r="D265" s="183"/>
      <c r="E265" s="119"/>
      <c r="F265" s="183"/>
      <c r="G265" s="183"/>
      <c r="H265" s="107"/>
      <c r="I265" s="183"/>
      <c r="J265" s="183"/>
      <c r="K265" s="183"/>
      <c r="L265" s="43">
        <f ca="1">E265+'прил 4 (21-25)'!E258</f>
        <v>0</v>
      </c>
    </row>
    <row r="266" spans="1:12" ht="13.5" customHeight="1">
      <c r="A266" s="178"/>
      <c r="B266" s="178"/>
      <c r="C266" s="45" t="s">
        <v>14</v>
      </c>
      <c r="D266" s="76">
        <f t="shared" ref="D266:K266" si="53">D272+D278+D284</f>
        <v>0</v>
      </c>
      <c r="E266" s="76">
        <f t="shared" si="53"/>
        <v>0</v>
      </c>
      <c r="F266" s="76">
        <f t="shared" si="53"/>
        <v>0</v>
      </c>
      <c r="G266" s="76">
        <f t="shared" si="53"/>
        <v>0</v>
      </c>
      <c r="H266" s="77">
        <f t="shared" si="53"/>
        <v>0</v>
      </c>
      <c r="I266" s="76">
        <f t="shared" si="53"/>
        <v>0</v>
      </c>
      <c r="J266" s="76">
        <f t="shared" si="53"/>
        <v>0</v>
      </c>
      <c r="K266" s="76">
        <f t="shared" si="53"/>
        <v>0</v>
      </c>
      <c r="L266" s="43">
        <f ca="1">E266+'прил 4 (21-25)'!E259</f>
        <v>0</v>
      </c>
    </row>
    <row r="267" spans="1:12" ht="15">
      <c r="A267" s="178"/>
      <c r="B267" s="178"/>
      <c r="C267" s="45" t="s">
        <v>15</v>
      </c>
      <c r="D267" s="76">
        <f t="shared" ref="D267:K267" si="54">D273+D279+D285</f>
        <v>0</v>
      </c>
      <c r="E267" s="76">
        <f t="shared" si="54"/>
        <v>3028</v>
      </c>
      <c r="F267" s="76">
        <f t="shared" si="54"/>
        <v>0</v>
      </c>
      <c r="G267" s="76">
        <f t="shared" si="54"/>
        <v>0</v>
      </c>
      <c r="H267" s="77">
        <f t="shared" si="54"/>
        <v>0</v>
      </c>
      <c r="I267" s="76">
        <f t="shared" si="54"/>
        <v>3028</v>
      </c>
      <c r="J267" s="76">
        <f t="shared" si="54"/>
        <v>0</v>
      </c>
      <c r="K267" s="76">
        <f t="shared" si="54"/>
        <v>0</v>
      </c>
      <c r="L267" s="43">
        <f ca="1">E267+'прил 4 (21-25)'!E260</f>
        <v>3028</v>
      </c>
    </row>
    <row r="268" spans="1:12" ht="39.75" customHeight="1">
      <c r="A268" s="178"/>
      <c r="B268" s="178"/>
      <c r="C268" s="45" t="s">
        <v>8</v>
      </c>
      <c r="D268" s="76">
        <f t="shared" ref="D268:K268" si="55">D274+D280+D286</f>
        <v>17214</v>
      </c>
      <c r="E268" s="76">
        <f t="shared" si="55"/>
        <v>272022</v>
      </c>
      <c r="F268" s="76">
        <f t="shared" si="55"/>
        <v>35761</v>
      </c>
      <c r="G268" s="76">
        <f t="shared" si="55"/>
        <v>37222</v>
      </c>
      <c r="H268" s="77">
        <f t="shared" si="55"/>
        <v>41009</v>
      </c>
      <c r="I268" s="76">
        <f t="shared" si="55"/>
        <v>44839</v>
      </c>
      <c r="J268" s="76">
        <f t="shared" si="55"/>
        <v>56074</v>
      </c>
      <c r="K268" s="76">
        <f t="shared" si="55"/>
        <v>57117</v>
      </c>
      <c r="L268" s="43">
        <f ca="1">E268+'прил 4 (21-25)'!E261</f>
        <v>272022</v>
      </c>
    </row>
    <row r="269" spans="1:12" ht="51.75" customHeight="1">
      <c r="A269" s="178"/>
      <c r="B269" s="178"/>
      <c r="C269" s="45" t="s">
        <v>20</v>
      </c>
      <c r="D269" s="76">
        <f t="shared" ref="D269:K269" si="56">D275+D281+D287</f>
        <v>0</v>
      </c>
      <c r="E269" s="76">
        <f t="shared" si="56"/>
        <v>0</v>
      </c>
      <c r="F269" s="76">
        <f t="shared" si="56"/>
        <v>0</v>
      </c>
      <c r="G269" s="76">
        <f t="shared" si="56"/>
        <v>0</v>
      </c>
      <c r="H269" s="77">
        <f t="shared" si="56"/>
        <v>0</v>
      </c>
      <c r="I269" s="76">
        <f t="shared" si="56"/>
        <v>0</v>
      </c>
      <c r="J269" s="76">
        <f t="shared" si="56"/>
        <v>0</v>
      </c>
      <c r="K269" s="76">
        <f t="shared" si="56"/>
        <v>0</v>
      </c>
      <c r="L269" s="43">
        <f ca="1">E269+'прил 4 (21-25)'!E262</f>
        <v>0</v>
      </c>
    </row>
    <row r="270" spans="1:12" ht="28.5" customHeight="1">
      <c r="A270" s="178"/>
      <c r="B270" s="178"/>
      <c r="C270" s="45" t="s">
        <v>10</v>
      </c>
      <c r="D270" s="76">
        <f t="shared" ref="D270:K270" si="57">D276+D282+D288</f>
        <v>0</v>
      </c>
      <c r="E270" s="76">
        <f t="shared" si="57"/>
        <v>0</v>
      </c>
      <c r="F270" s="76">
        <f t="shared" si="57"/>
        <v>0</v>
      </c>
      <c r="G270" s="76">
        <f t="shared" si="57"/>
        <v>0</v>
      </c>
      <c r="H270" s="77">
        <f t="shared" si="57"/>
        <v>0</v>
      </c>
      <c r="I270" s="76">
        <f t="shared" si="57"/>
        <v>0</v>
      </c>
      <c r="J270" s="76">
        <f t="shared" si="57"/>
        <v>0</v>
      </c>
      <c r="K270" s="76">
        <f t="shared" si="57"/>
        <v>0</v>
      </c>
      <c r="L270" s="43">
        <f ca="1">E270+'прил 4 (21-25)'!E263</f>
        <v>0</v>
      </c>
    </row>
    <row r="271" spans="1:12" ht="32.25" customHeight="1">
      <c r="A271" s="180" t="s">
        <v>62</v>
      </c>
      <c r="B271" s="178" t="s">
        <v>63</v>
      </c>
      <c r="C271" s="45" t="s">
        <v>13</v>
      </c>
      <c r="D271" s="76">
        <f t="shared" ref="D271:K271" si="58">D272+D273+D274+D275+D276</f>
        <v>4359</v>
      </c>
      <c r="E271" s="76">
        <f t="shared" si="58"/>
        <v>35892</v>
      </c>
      <c r="F271" s="76">
        <f t="shared" si="58"/>
        <v>5562</v>
      </c>
      <c r="G271" s="76">
        <f t="shared" si="58"/>
        <v>5202</v>
      </c>
      <c r="H271" s="77">
        <f t="shared" si="58"/>
        <v>5974</v>
      </c>
      <c r="I271" s="76">
        <f t="shared" si="58"/>
        <v>5531</v>
      </c>
      <c r="J271" s="76">
        <f t="shared" si="58"/>
        <v>6635</v>
      </c>
      <c r="K271" s="76">
        <f t="shared" si="58"/>
        <v>6988</v>
      </c>
      <c r="L271" s="43">
        <f ca="1">E271+'прил 4 (21-25)'!E264</f>
        <v>35892</v>
      </c>
    </row>
    <row r="272" spans="1:12" ht="30">
      <c r="A272" s="181"/>
      <c r="B272" s="178"/>
      <c r="C272" s="45" t="s">
        <v>14</v>
      </c>
      <c r="D272" s="76"/>
      <c r="E272" s="76"/>
      <c r="F272" s="76"/>
      <c r="G272" s="76"/>
      <c r="H272" s="77"/>
      <c r="I272" s="76"/>
      <c r="J272" s="76"/>
      <c r="K272" s="76"/>
      <c r="L272" s="43">
        <f ca="1">E272+'прил 4 (21-25)'!E265</f>
        <v>0</v>
      </c>
    </row>
    <row r="273" spans="1:12" ht="15">
      <c r="A273" s="181"/>
      <c r="B273" s="178"/>
      <c r="C273" s="45" t="s">
        <v>15</v>
      </c>
      <c r="D273" s="76"/>
      <c r="E273" s="76"/>
      <c r="F273" s="76"/>
      <c r="G273" s="76"/>
      <c r="H273" s="76"/>
      <c r="I273" s="76"/>
      <c r="J273" s="76"/>
      <c r="K273" s="76"/>
      <c r="L273" s="43">
        <f ca="1">E273+'прил 4 (21-25)'!E266</f>
        <v>0</v>
      </c>
    </row>
    <row r="274" spans="1:12" ht="30">
      <c r="A274" s="181"/>
      <c r="B274" s="178"/>
      <c r="C274" s="45" t="s">
        <v>8</v>
      </c>
      <c r="D274" s="76">
        <v>4359</v>
      </c>
      <c r="E274" s="76">
        <f>F274+G274+H274+I274+J274+K274</f>
        <v>35892</v>
      </c>
      <c r="F274" s="76">
        <v>5562</v>
      </c>
      <c r="G274" s="76">
        <v>5202</v>
      </c>
      <c r="H274" s="77">
        <v>5974</v>
      </c>
      <c r="I274" s="76">
        <v>5531</v>
      </c>
      <c r="J274" s="76">
        <v>6635</v>
      </c>
      <c r="K274" s="76">
        <v>6988</v>
      </c>
      <c r="L274" s="43">
        <f ca="1">E274+'прил 4 (21-25)'!E267</f>
        <v>35892</v>
      </c>
    </row>
    <row r="275" spans="1:12" ht="45">
      <c r="A275" s="181"/>
      <c r="B275" s="178"/>
      <c r="C275" s="45" t="s">
        <v>20</v>
      </c>
      <c r="D275" s="76"/>
      <c r="E275" s="76"/>
      <c r="F275" s="76"/>
      <c r="G275" s="76"/>
      <c r="H275" s="79"/>
      <c r="I275" s="76"/>
      <c r="J275" s="80"/>
      <c r="K275" s="76"/>
      <c r="L275" s="43">
        <f ca="1">E275+'прил 4 (21-25)'!E268</f>
        <v>0</v>
      </c>
    </row>
    <row r="276" spans="1:12" ht="15">
      <c r="A276" s="182"/>
      <c r="B276" s="178"/>
      <c r="C276" s="45" t="s">
        <v>10</v>
      </c>
      <c r="D276" s="76"/>
      <c r="E276" s="76"/>
      <c r="F276" s="76"/>
      <c r="G276" s="76"/>
      <c r="H276" s="79"/>
      <c r="I276" s="76"/>
      <c r="J276" s="80"/>
      <c r="K276" s="76"/>
      <c r="L276" s="43">
        <f ca="1">E276+'прил 4 (21-25)'!E269</f>
        <v>0</v>
      </c>
    </row>
    <row r="277" spans="1:12" ht="15">
      <c r="A277" s="178" t="s">
        <v>64</v>
      </c>
      <c r="B277" s="178" t="s">
        <v>65</v>
      </c>
      <c r="C277" s="45" t="s">
        <v>13</v>
      </c>
      <c r="D277" s="76"/>
      <c r="E277" s="76">
        <f t="shared" ref="E277:K277" si="59">E278+E279+E280+E281+E282</f>
        <v>263</v>
      </c>
      <c r="F277" s="76">
        <f t="shared" si="59"/>
        <v>60</v>
      </c>
      <c r="G277" s="76">
        <f t="shared" si="59"/>
        <v>178</v>
      </c>
      <c r="H277" s="77">
        <f t="shared" si="59"/>
        <v>25</v>
      </c>
      <c r="I277" s="76">
        <f t="shared" si="59"/>
        <v>0</v>
      </c>
      <c r="J277" s="76">
        <f t="shared" si="59"/>
        <v>0</v>
      </c>
      <c r="K277" s="76">
        <f t="shared" si="59"/>
        <v>0</v>
      </c>
      <c r="L277" s="43">
        <f ca="1">E277+'прил 4 (21-25)'!E270</f>
        <v>263</v>
      </c>
    </row>
    <row r="278" spans="1:12" ht="30">
      <c r="A278" s="178"/>
      <c r="B278" s="178"/>
      <c r="C278" s="45" t="s">
        <v>14</v>
      </c>
      <c r="D278" s="76"/>
      <c r="E278" s="76"/>
      <c r="F278" s="76"/>
      <c r="G278" s="76"/>
      <c r="H278" s="77"/>
      <c r="I278" s="80"/>
      <c r="J278" s="80"/>
      <c r="K278" s="76"/>
      <c r="L278" s="43">
        <f ca="1">E278+'прил 4 (21-25)'!E271</f>
        <v>0</v>
      </c>
    </row>
    <row r="279" spans="1:12" ht="15">
      <c r="A279" s="178"/>
      <c r="B279" s="178"/>
      <c r="C279" s="45" t="s">
        <v>15</v>
      </c>
      <c r="D279" s="76"/>
      <c r="E279" s="76"/>
      <c r="F279" s="76"/>
      <c r="G279" s="76"/>
      <c r="H279" s="77"/>
      <c r="I279" s="80"/>
      <c r="J279" s="80"/>
      <c r="K279" s="76"/>
      <c r="L279" s="43">
        <f ca="1">E279+'прил 4 (21-25)'!E272</f>
        <v>0</v>
      </c>
    </row>
    <row r="280" spans="1:12" ht="30">
      <c r="A280" s="178"/>
      <c r="B280" s="178"/>
      <c r="C280" s="45" t="s">
        <v>8</v>
      </c>
      <c r="D280" s="76"/>
      <c r="E280" s="76">
        <f>F280+G280+H280+I280+J280+K280</f>
        <v>263</v>
      </c>
      <c r="F280" s="76">
        <v>60</v>
      </c>
      <c r="G280" s="76">
        <v>178</v>
      </c>
      <c r="H280" s="77">
        <v>25</v>
      </c>
      <c r="I280" s="80"/>
      <c r="J280" s="80"/>
      <c r="K280" s="76"/>
      <c r="L280" s="43">
        <f ca="1">E280+'прил 4 (21-25)'!E273</f>
        <v>263</v>
      </c>
    </row>
    <row r="281" spans="1:12" ht="45">
      <c r="A281" s="178"/>
      <c r="B281" s="178"/>
      <c r="C281" s="45" t="s">
        <v>20</v>
      </c>
      <c r="D281" s="76"/>
      <c r="E281" s="76"/>
      <c r="F281" s="76"/>
      <c r="G281" s="76"/>
      <c r="H281" s="79"/>
      <c r="I281" s="80"/>
      <c r="J281" s="80"/>
      <c r="K281" s="76"/>
      <c r="L281" s="43">
        <f ca="1">E281+'прил 4 (21-25)'!E274</f>
        <v>0</v>
      </c>
    </row>
    <row r="282" spans="1:12" ht="15">
      <c r="A282" s="178"/>
      <c r="B282" s="178"/>
      <c r="C282" s="45" t="s">
        <v>10</v>
      </c>
      <c r="D282" s="76"/>
      <c r="E282" s="76"/>
      <c r="F282" s="76"/>
      <c r="G282" s="76"/>
      <c r="H282" s="79"/>
      <c r="I282" s="80"/>
      <c r="J282" s="80"/>
      <c r="K282" s="76"/>
      <c r="L282" s="43">
        <f ca="1">E282+'прил 4 (21-25)'!E275</f>
        <v>0</v>
      </c>
    </row>
    <row r="283" spans="1:12" ht="15">
      <c r="A283" s="178" t="s">
        <v>66</v>
      </c>
      <c r="B283" s="178" t="s">
        <v>67</v>
      </c>
      <c r="C283" s="45" t="s">
        <v>13</v>
      </c>
      <c r="D283" s="76">
        <f>D286</f>
        <v>12855</v>
      </c>
      <c r="E283" s="76">
        <f>E286+E285</f>
        <v>238895</v>
      </c>
      <c r="F283" s="76">
        <f>F286</f>
        <v>30139</v>
      </c>
      <c r="G283" s="76">
        <f>G286</f>
        <v>31842</v>
      </c>
      <c r="H283" s="77">
        <f>H286</f>
        <v>35010</v>
      </c>
      <c r="I283" s="76">
        <f>I286+I285</f>
        <v>42336</v>
      </c>
      <c r="J283" s="76">
        <f>J286+J285</f>
        <v>49439</v>
      </c>
      <c r="K283" s="76">
        <f>K286+K285</f>
        <v>50129</v>
      </c>
      <c r="L283" s="43">
        <f ca="1">E283+'прил 4 (21-25)'!E276</f>
        <v>238895</v>
      </c>
    </row>
    <row r="284" spans="1:12" ht="66.75" customHeight="1">
      <c r="A284" s="178"/>
      <c r="B284" s="178"/>
      <c r="C284" s="45" t="s">
        <v>14</v>
      </c>
      <c r="D284" s="76"/>
      <c r="E284" s="76"/>
      <c r="F284" s="76"/>
      <c r="G284" s="76"/>
      <c r="H284" s="77"/>
      <c r="I284" s="80"/>
      <c r="J284" s="76"/>
      <c r="K284" s="76"/>
      <c r="L284" s="43">
        <f ca="1">E284+'прил 4 (21-25)'!E277</f>
        <v>0</v>
      </c>
    </row>
    <row r="285" spans="1:12" ht="15">
      <c r="A285" s="178"/>
      <c r="B285" s="178"/>
      <c r="C285" s="45" t="s">
        <v>15</v>
      </c>
      <c r="D285" s="76"/>
      <c r="E285" s="76">
        <f>F285+G285+H285+I285+J285+K285</f>
        <v>3028</v>
      </c>
      <c r="F285" s="76"/>
      <c r="G285" s="76"/>
      <c r="H285" s="77"/>
      <c r="I285" s="77">
        <v>3028</v>
      </c>
      <c r="J285" s="76"/>
      <c r="K285" s="76"/>
      <c r="L285" s="43">
        <f ca="1">E285+'прил 4 (21-25)'!E278</f>
        <v>3028</v>
      </c>
    </row>
    <row r="286" spans="1:12" ht="30">
      <c r="A286" s="178"/>
      <c r="B286" s="178"/>
      <c r="C286" s="45" t="s">
        <v>8</v>
      </c>
      <c r="D286" s="76">
        <v>12855</v>
      </c>
      <c r="E286" s="76">
        <f>F286+G286+H286+I286+J286+K286</f>
        <v>235867</v>
      </c>
      <c r="F286" s="76">
        <v>30139</v>
      </c>
      <c r="G286" s="76">
        <v>31842</v>
      </c>
      <c r="H286" s="77">
        <v>35010</v>
      </c>
      <c r="I286" s="76">
        <v>39308</v>
      </c>
      <c r="J286" s="76">
        <f>44739+4700</f>
        <v>49439</v>
      </c>
      <c r="K286" s="76">
        <v>50129</v>
      </c>
      <c r="L286" s="43">
        <f ca="1">E286+'прил 4 (21-25)'!E279</f>
        <v>235867</v>
      </c>
    </row>
    <row r="287" spans="1:12" ht="45">
      <c r="A287" s="178"/>
      <c r="B287" s="178"/>
      <c r="C287" s="45" t="s">
        <v>20</v>
      </c>
      <c r="D287" s="76"/>
      <c r="E287" s="76"/>
      <c r="F287" s="76"/>
      <c r="G287" s="76"/>
      <c r="H287" s="79"/>
      <c r="I287" s="80"/>
      <c r="J287" s="80"/>
      <c r="K287" s="80"/>
      <c r="L287" s="43">
        <f ca="1">E287+'прил 4 (21-25)'!E280</f>
        <v>0</v>
      </c>
    </row>
    <row r="288" spans="1:12">
      <c r="A288" s="178"/>
      <c r="B288" s="178"/>
      <c r="C288" s="178" t="s">
        <v>10</v>
      </c>
      <c r="D288" s="183"/>
      <c r="E288" s="183"/>
      <c r="F288" s="183"/>
      <c r="G288" s="183"/>
      <c r="H288" s="120"/>
      <c r="I288" s="184"/>
      <c r="J288" s="184"/>
      <c r="K288" s="184"/>
    </row>
    <row r="289" spans="1:11" ht="12.75" customHeight="1">
      <c r="A289" s="178"/>
      <c r="B289" s="178"/>
      <c r="C289" s="178"/>
      <c r="D289" s="183"/>
      <c r="E289" s="183"/>
      <c r="F289" s="183"/>
      <c r="G289" s="183"/>
      <c r="H289" s="120"/>
      <c r="I289" s="184"/>
      <c r="J289" s="184"/>
      <c r="K289" s="184"/>
    </row>
    <row r="290" spans="1:11" ht="12.75" customHeight="1">
      <c r="A290" s="178"/>
      <c r="B290" s="178"/>
      <c r="C290" s="178"/>
      <c r="D290" s="183"/>
      <c r="E290" s="183"/>
      <c r="F290" s="183"/>
      <c r="G290" s="183"/>
      <c r="H290" s="120"/>
      <c r="I290" s="184"/>
      <c r="J290" s="184"/>
      <c r="K290" s="184"/>
    </row>
    <row r="291" spans="1:11" ht="13.5" customHeight="1"/>
    <row r="292" spans="1:11" ht="13.5" customHeight="1"/>
  </sheetData>
  <mergeCells count="127">
    <mergeCell ref="B210:B215"/>
    <mergeCell ref="B192:B197"/>
    <mergeCell ref="B180:B185"/>
    <mergeCell ref="B198:B203"/>
    <mergeCell ref="A8:A9"/>
    <mergeCell ref="B8:B9"/>
    <mergeCell ref="A11:A16"/>
    <mergeCell ref="C8:C9"/>
    <mergeCell ref="A180:A185"/>
    <mergeCell ref="A186:A191"/>
    <mergeCell ref="A5:K5"/>
    <mergeCell ref="B174:B179"/>
    <mergeCell ref="A174:A179"/>
    <mergeCell ref="B168:B173"/>
    <mergeCell ref="B108:B113"/>
    <mergeCell ref="B120:B125"/>
    <mergeCell ref="B162:B167"/>
    <mergeCell ref="B144:B149"/>
    <mergeCell ref="A120:A125"/>
    <mergeCell ref="A150:A155"/>
    <mergeCell ref="A162:A167"/>
    <mergeCell ref="B132:B137"/>
    <mergeCell ref="A132:A137"/>
    <mergeCell ref="B126:B131"/>
    <mergeCell ref="A138:A143"/>
    <mergeCell ref="A156:A161"/>
    <mergeCell ref="B156:B161"/>
    <mergeCell ref="B138:B143"/>
    <mergeCell ref="A144:A149"/>
    <mergeCell ref="B150:B155"/>
    <mergeCell ref="A168:A173"/>
    <mergeCell ref="G1:K1"/>
    <mergeCell ref="A3:K4"/>
    <mergeCell ref="A6:K6"/>
    <mergeCell ref="D8:K8"/>
    <mergeCell ref="B11:B16"/>
    <mergeCell ref="A96:A101"/>
    <mergeCell ref="A102:A107"/>
    <mergeCell ref="B96:B101"/>
    <mergeCell ref="B102:B107"/>
    <mergeCell ref="B89:B95"/>
    <mergeCell ref="G89:G90"/>
    <mergeCell ref="K89:K90"/>
    <mergeCell ref="J89:J90"/>
    <mergeCell ref="E89:E90"/>
    <mergeCell ref="F89:F90"/>
    <mergeCell ref="I89:I90"/>
    <mergeCell ref="H89:H90"/>
    <mergeCell ref="D89:D90"/>
    <mergeCell ref="C89:C90"/>
    <mergeCell ref="A23:A28"/>
    <mergeCell ref="B23:B28"/>
    <mergeCell ref="A41:A46"/>
    <mergeCell ref="A29:A34"/>
    <mergeCell ref="B29:B34"/>
    <mergeCell ref="B41:B46"/>
    <mergeCell ref="B35:B40"/>
    <mergeCell ref="A47:A52"/>
    <mergeCell ref="A35:A40"/>
    <mergeCell ref="B77:B82"/>
    <mergeCell ref="A126:A131"/>
    <mergeCell ref="A108:A113"/>
    <mergeCell ref="A114:A119"/>
    <mergeCell ref="B71:B76"/>
    <mergeCell ref="B59:B64"/>
    <mergeCell ref="B47:B52"/>
    <mergeCell ref="B65:B70"/>
    <mergeCell ref="J288:J290"/>
    <mergeCell ref="F288:F290"/>
    <mergeCell ref="F264:F265"/>
    <mergeCell ref="K288:K290"/>
    <mergeCell ref="H288:H290"/>
    <mergeCell ref="I288:I290"/>
    <mergeCell ref="K264:K265"/>
    <mergeCell ref="J264:J265"/>
    <mergeCell ref="I264:I265"/>
    <mergeCell ref="H264:H265"/>
    <mergeCell ref="D264:D265"/>
    <mergeCell ref="E264:E265"/>
    <mergeCell ref="G264:G265"/>
    <mergeCell ref="C288:C290"/>
    <mergeCell ref="D288:D290"/>
    <mergeCell ref="E288:E290"/>
    <mergeCell ref="G288:G290"/>
    <mergeCell ref="B283:B290"/>
    <mergeCell ref="B277:B282"/>
    <mergeCell ref="B252:B257"/>
    <mergeCell ref="C264:C265"/>
    <mergeCell ref="B264:B270"/>
    <mergeCell ref="B271:B276"/>
    <mergeCell ref="A271:A276"/>
    <mergeCell ref="A277:A282"/>
    <mergeCell ref="B258:B263"/>
    <mergeCell ref="A252:A257"/>
    <mergeCell ref="B240:B245"/>
    <mergeCell ref="A240:A245"/>
    <mergeCell ref="A264:A270"/>
    <mergeCell ref="B186:B191"/>
    <mergeCell ref="A222:A227"/>
    <mergeCell ref="A228:A233"/>
    <mergeCell ref="B228:B233"/>
    <mergeCell ref="A246:A251"/>
    <mergeCell ref="B246:B251"/>
    <mergeCell ref="A234:A239"/>
    <mergeCell ref="A216:A221"/>
    <mergeCell ref="B216:B221"/>
    <mergeCell ref="A192:A197"/>
    <mergeCell ref="A71:A76"/>
    <mergeCell ref="A283:A290"/>
    <mergeCell ref="A258:A263"/>
    <mergeCell ref="B114:B119"/>
    <mergeCell ref="A198:A203"/>
    <mergeCell ref="B234:B239"/>
    <mergeCell ref="B222:B227"/>
    <mergeCell ref="A210:A215"/>
    <mergeCell ref="A204:A209"/>
    <mergeCell ref="B204:B209"/>
    <mergeCell ref="A89:A95"/>
    <mergeCell ref="A17:A22"/>
    <mergeCell ref="B17:B22"/>
    <mergeCell ref="B83:B88"/>
    <mergeCell ref="A53:A58"/>
    <mergeCell ref="B53:B58"/>
    <mergeCell ref="A59:A64"/>
    <mergeCell ref="A83:A88"/>
    <mergeCell ref="A65:A70"/>
    <mergeCell ref="A77:A82"/>
  </mergeCells>
  <phoneticPr fontId="6" type="noConversion"/>
  <pageMargins left="0.74803149606299213" right="0.9055118110236221" top="1.1811023622047245" bottom="0.78740157480314965" header="0.51181102362204722" footer="0.51181102362204722"/>
  <pageSetup paperSize="9" scale="75" firstPageNumber="70" fitToHeight="12" orientation="landscape" useFirstPageNumber="1" r:id="rId1"/>
  <headerFooter differentFirst="1" scaleWithDoc="0">
    <oddHeader>&amp;C&amp;"Times New Roman,обычный"&amp;12&amp;P</oddHeader>
    <firstHeader xml:space="preserve">&amp;C&amp;"Times New Roman,обычный"&amp;12 70&amp;R&amp;"Times New Roman,обычный"&amp;13Приложение № 4    к муниципальной программе    «Развитие культуры и искусства    Старооскольского городского округа»    </firstHeader>
  </headerFooter>
  <rowBreaks count="14" manualBreakCount="14">
    <brk id="22" max="16383" man="1"/>
    <brk id="40" max="16383" man="1"/>
    <brk id="58" max="16383" man="1"/>
    <brk id="76" max="16383" man="1"/>
    <brk id="95" max="16383" man="1"/>
    <brk id="119" max="16383" man="1"/>
    <brk id="137" max="16383" man="1"/>
    <brk id="155" max="16383" man="1"/>
    <brk id="173" max="16383" man="1"/>
    <brk id="191" max="16383" man="1"/>
    <brk id="209" max="16383" man="1"/>
    <brk id="233" max="16383" man="1"/>
    <brk id="251" max="16383" man="1"/>
    <brk id="2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232"/>
  <sheetViews>
    <sheetView tabSelected="1" zoomScaleSheetLayoutView="100" workbookViewId="0">
      <selection activeCell="A232" sqref="A232:J232"/>
    </sheetView>
  </sheetViews>
  <sheetFormatPr defaultRowHeight="12.75"/>
  <cols>
    <col min="1" max="1" width="15.5703125" customWidth="1"/>
    <col min="2" max="2" width="24.85546875" customWidth="1"/>
    <col min="3" max="3" width="23" customWidth="1"/>
    <col min="4" max="4" width="18.42578125" hidden="1" customWidth="1"/>
    <col min="5" max="5" width="16.28515625" customWidth="1"/>
    <col min="6" max="6" width="12.28515625" customWidth="1"/>
    <col min="7" max="7" width="12.42578125" customWidth="1"/>
    <col min="8" max="8" width="12.85546875" customWidth="1"/>
    <col min="9" max="9" width="12" customWidth="1"/>
    <col min="10" max="10" width="12.85546875" customWidth="1"/>
    <col min="11" max="11" width="11.5703125" hidden="1" customWidth="1"/>
  </cols>
  <sheetData>
    <row r="1" spans="1:11" ht="15">
      <c r="H1" s="4"/>
      <c r="I1" s="4"/>
      <c r="J1" s="4"/>
    </row>
    <row r="3" spans="1:11" ht="18" customHeight="1">
      <c r="A3" s="185" t="s">
        <v>248</v>
      </c>
      <c r="B3" s="185"/>
      <c r="C3" s="185"/>
      <c r="D3" s="185"/>
      <c r="E3" s="185"/>
      <c r="F3" s="185"/>
      <c r="G3" s="185"/>
      <c r="H3" s="185"/>
      <c r="I3" s="185"/>
      <c r="J3" s="185"/>
      <c r="K3" s="2"/>
    </row>
    <row r="4" spans="1:11" ht="16.5" customHeight="1">
      <c r="A4" s="185" t="s">
        <v>249</v>
      </c>
      <c r="B4" s="185"/>
      <c r="C4" s="185"/>
      <c r="D4" s="185"/>
      <c r="E4" s="185"/>
      <c r="F4" s="185"/>
      <c r="G4" s="185"/>
      <c r="H4" s="185"/>
      <c r="I4" s="185"/>
      <c r="J4" s="185"/>
      <c r="K4" s="2"/>
    </row>
    <row r="5" spans="1:11" ht="16.5" customHeight="1">
      <c r="A5" s="185" t="s">
        <v>247</v>
      </c>
      <c r="B5" s="185"/>
      <c r="C5" s="185"/>
      <c r="D5" s="185"/>
      <c r="E5" s="185"/>
      <c r="F5" s="185"/>
      <c r="G5" s="185"/>
      <c r="H5" s="185"/>
      <c r="I5" s="185"/>
      <c r="J5" s="185"/>
      <c r="K5" s="2"/>
    </row>
    <row r="6" spans="1:11" ht="27" customHeight="1">
      <c r="A6" s="1"/>
    </row>
    <row r="7" spans="1:11" ht="27.75" customHeight="1">
      <c r="A7" s="180" t="s">
        <v>0</v>
      </c>
      <c r="B7" s="191" t="s">
        <v>1</v>
      </c>
      <c r="C7" s="180" t="s">
        <v>2</v>
      </c>
      <c r="D7" s="189" t="s">
        <v>3</v>
      </c>
      <c r="E7" s="179"/>
      <c r="F7" s="179"/>
      <c r="G7" s="179"/>
      <c r="H7" s="179"/>
      <c r="I7" s="179"/>
      <c r="J7" s="179"/>
      <c r="K7" s="10"/>
    </row>
    <row r="8" spans="1:11" ht="30">
      <c r="A8" s="190"/>
      <c r="B8" s="191"/>
      <c r="C8" s="182"/>
      <c r="D8" s="11">
        <v>2020</v>
      </c>
      <c r="E8" s="45" t="s">
        <v>134</v>
      </c>
      <c r="F8" s="45">
        <v>2021</v>
      </c>
      <c r="G8" s="45">
        <v>2022</v>
      </c>
      <c r="H8" s="45">
        <v>2023</v>
      </c>
      <c r="I8" s="45">
        <v>2024</v>
      </c>
      <c r="J8" s="45">
        <v>2025</v>
      </c>
      <c r="K8" s="10"/>
    </row>
    <row r="9" spans="1:11" ht="15">
      <c r="A9" s="49">
        <v>1</v>
      </c>
      <c r="B9" s="49">
        <f t="shared" ref="B9:J9" si="0">A9+1</f>
        <v>2</v>
      </c>
      <c r="C9" s="49">
        <f t="shared" si="0"/>
        <v>3</v>
      </c>
      <c r="D9" s="49">
        <f t="shared" si="0"/>
        <v>4</v>
      </c>
      <c r="E9" s="49">
        <v>4</v>
      </c>
      <c r="F9" s="49">
        <f t="shared" si="0"/>
        <v>5</v>
      </c>
      <c r="G9" s="49">
        <f t="shared" si="0"/>
        <v>6</v>
      </c>
      <c r="H9" s="49">
        <f t="shared" si="0"/>
        <v>7</v>
      </c>
      <c r="I9" s="49">
        <f t="shared" si="0"/>
        <v>8</v>
      </c>
      <c r="J9" s="49">
        <f t="shared" si="0"/>
        <v>9</v>
      </c>
      <c r="K9" s="10"/>
    </row>
    <row r="10" spans="1:11" ht="15.75" customHeight="1">
      <c r="A10" s="178" t="s">
        <v>5</v>
      </c>
      <c r="B10" s="178" t="s">
        <v>147</v>
      </c>
      <c r="C10" s="45" t="s">
        <v>4</v>
      </c>
      <c r="D10" s="45">
        <f t="shared" ref="D10:J10" si="1">D11+D12+D13+D14+D15</f>
        <v>437158</v>
      </c>
      <c r="E10" s="76">
        <f t="shared" si="1"/>
        <v>2143166</v>
      </c>
      <c r="F10" s="76">
        <f t="shared" si="1"/>
        <v>450225</v>
      </c>
      <c r="G10" s="76">
        <f t="shared" si="1"/>
        <v>419665</v>
      </c>
      <c r="H10" s="76">
        <f t="shared" si="1"/>
        <v>423446</v>
      </c>
      <c r="I10" s="76">
        <f t="shared" si="1"/>
        <v>420165</v>
      </c>
      <c r="J10" s="76">
        <f t="shared" si="1"/>
        <v>429665</v>
      </c>
      <c r="K10" s="10">
        <f ca="1">F10+G10+H10+I10+J10+'прил 4 (15-20)'!F11+'прил 4 (15-20)'!G11+'прил 4 (15-20)'!H11+'прил 4 (15-20)'!I11+'прил 4 (15-20)'!J11+'прил 4 (15-20)'!K11</f>
        <v>4555596.5</v>
      </c>
    </row>
    <row r="11" spans="1:11" ht="15">
      <c r="A11" s="178"/>
      <c r="B11" s="178"/>
      <c r="C11" s="45" t="s">
        <v>6</v>
      </c>
      <c r="D11" s="45">
        <f t="shared" ref="D11:J15" si="2">D17+D71+D114+D162+D180+D205</f>
        <v>0</v>
      </c>
      <c r="E11" s="76">
        <f t="shared" si="2"/>
        <v>0</v>
      </c>
      <c r="F11" s="76">
        <f t="shared" si="2"/>
        <v>0</v>
      </c>
      <c r="G11" s="76">
        <f t="shared" si="2"/>
        <v>0</v>
      </c>
      <c r="H11" s="76">
        <f t="shared" si="2"/>
        <v>0</v>
      </c>
      <c r="I11" s="76">
        <f t="shared" si="2"/>
        <v>0</v>
      </c>
      <c r="J11" s="76">
        <f t="shared" si="2"/>
        <v>0</v>
      </c>
      <c r="K11" s="10">
        <f ca="1">F11+G11+H11+I11+J11+'прил 4 (15-20)'!F12+'прил 4 (15-20)'!G12+'прил 4 (15-20)'!H12+'прил 4 (15-20)'!I12+'прил 4 (15-20)'!J12+'прил 4 (15-20)'!K12</f>
        <v>17544.7</v>
      </c>
    </row>
    <row r="12" spans="1:11" ht="15">
      <c r="A12" s="178"/>
      <c r="B12" s="178"/>
      <c r="C12" s="45" t="s">
        <v>7</v>
      </c>
      <c r="D12" s="45">
        <f t="shared" si="2"/>
        <v>18360</v>
      </c>
      <c r="E12" s="76">
        <f>E18+E72+E115+E163+E181+E206</f>
        <v>27504</v>
      </c>
      <c r="F12" s="76">
        <f t="shared" si="2"/>
        <v>27504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10">
        <f ca="1">F12+G12+H12+I12+J12+'прил 4 (15-20)'!F13+'прил 4 (15-20)'!G13+'прил 4 (15-20)'!H13+'прил 4 (15-20)'!I13+'прил 4 (15-20)'!J13+'прил 4 (15-20)'!K13</f>
        <v>199267.8</v>
      </c>
    </row>
    <row r="13" spans="1:11" ht="30">
      <c r="A13" s="178"/>
      <c r="B13" s="178"/>
      <c r="C13" s="45" t="s">
        <v>8</v>
      </c>
      <c r="D13" s="45">
        <f t="shared" si="2"/>
        <v>379160</v>
      </c>
      <c r="E13" s="76">
        <f t="shared" si="2"/>
        <v>1888656</v>
      </c>
      <c r="F13" s="76">
        <f t="shared" si="2"/>
        <v>380176</v>
      </c>
      <c r="G13" s="76">
        <f t="shared" si="2"/>
        <v>377120</v>
      </c>
      <c r="H13" s="76">
        <f t="shared" si="2"/>
        <v>377120</v>
      </c>
      <c r="I13" s="76">
        <f t="shared" si="2"/>
        <v>377120</v>
      </c>
      <c r="J13" s="76">
        <f t="shared" si="2"/>
        <v>377120</v>
      </c>
      <c r="K13" s="10">
        <f ca="1">F13+G13+H13+I13+J13+'прил 4 (15-20)'!F14+'прил 4 (15-20)'!G14+'прил 4 (15-20)'!H14+'прил 4 (15-20)'!I14+'прил 4 (15-20)'!J14+'прил 4 (15-20)'!K14</f>
        <v>3760099</v>
      </c>
    </row>
    <row r="14" spans="1:11" ht="30">
      <c r="A14" s="178"/>
      <c r="B14" s="178"/>
      <c r="C14" s="45" t="s">
        <v>9</v>
      </c>
      <c r="D14" s="45">
        <f t="shared" si="2"/>
        <v>0</v>
      </c>
      <c r="E14" s="76">
        <f t="shared" si="2"/>
        <v>0</v>
      </c>
      <c r="F14" s="76">
        <f t="shared" si="2"/>
        <v>0</v>
      </c>
      <c r="G14" s="76">
        <f t="shared" si="2"/>
        <v>0</v>
      </c>
      <c r="H14" s="76">
        <f t="shared" si="2"/>
        <v>0</v>
      </c>
      <c r="I14" s="76">
        <f t="shared" si="2"/>
        <v>0</v>
      </c>
      <c r="J14" s="76">
        <f t="shared" si="2"/>
        <v>0</v>
      </c>
      <c r="K14" s="10">
        <f ca="1">F14+G14+H14+I14+J14+'прил 4 (15-20)'!F15+'прил 4 (15-20)'!G15+'прил 4 (15-20)'!H15+'прил 4 (15-20)'!I15+'прил 4 (15-20)'!J15+'прил 4 (15-20)'!K15</f>
        <v>0</v>
      </c>
    </row>
    <row r="15" spans="1:11" ht="15">
      <c r="A15" s="178"/>
      <c r="B15" s="178"/>
      <c r="C15" s="45" t="s">
        <v>10</v>
      </c>
      <c r="D15" s="45">
        <f t="shared" si="2"/>
        <v>39638</v>
      </c>
      <c r="E15" s="76">
        <f t="shared" si="2"/>
        <v>227006</v>
      </c>
      <c r="F15" s="76">
        <f t="shared" si="2"/>
        <v>42545</v>
      </c>
      <c r="G15" s="76">
        <f t="shared" si="2"/>
        <v>42545</v>
      </c>
      <c r="H15" s="76">
        <f t="shared" si="2"/>
        <v>46326</v>
      </c>
      <c r="I15" s="76">
        <f t="shared" si="2"/>
        <v>43045</v>
      </c>
      <c r="J15" s="76">
        <f t="shared" si="2"/>
        <v>52545</v>
      </c>
      <c r="K15" s="10">
        <f ca="1">F15+G15+H15+I15+J15+'прил 4 (15-20)'!F16+'прил 4 (15-20)'!G16+'прил 4 (15-20)'!H16+'прил 4 (15-20)'!I16+'прил 4 (15-20)'!J16+'прил 4 (15-20)'!K16</f>
        <v>578685</v>
      </c>
    </row>
    <row r="16" spans="1:11" ht="12.75" customHeight="1">
      <c r="A16" s="178" t="s">
        <v>11</v>
      </c>
      <c r="B16" s="178" t="s">
        <v>12</v>
      </c>
      <c r="C16" s="45" t="s">
        <v>13</v>
      </c>
      <c r="D16" s="45">
        <f t="shared" ref="D16:J16" si="3">D17+D18+D19+D20+D21</f>
        <v>56787</v>
      </c>
      <c r="E16" s="76">
        <f t="shared" si="3"/>
        <v>314495</v>
      </c>
      <c r="F16" s="76">
        <f t="shared" si="3"/>
        <v>87347</v>
      </c>
      <c r="G16" s="76">
        <f t="shared" si="3"/>
        <v>56787</v>
      </c>
      <c r="H16" s="76">
        <f t="shared" si="3"/>
        <v>56787</v>
      </c>
      <c r="I16" s="76">
        <f t="shared" si="3"/>
        <v>56787</v>
      </c>
      <c r="J16" s="76">
        <f t="shared" si="3"/>
        <v>56787</v>
      </c>
      <c r="K16" s="10">
        <f ca="1">F16+G16+H16+I16+J16+'прил 4 (15-20)'!F17+'прил 4 (15-20)'!G17+'прил 4 (15-20)'!H17+'прил 4 (15-20)'!I17+'прил 4 (15-20)'!J17+'прил 4 (15-20)'!K17</f>
        <v>614306.30000000005</v>
      </c>
    </row>
    <row r="17" spans="1:11" ht="15">
      <c r="A17" s="178"/>
      <c r="B17" s="178"/>
      <c r="C17" s="45" t="s">
        <v>14</v>
      </c>
      <c r="D17" s="45">
        <f>D23+D29+D35+D41+D65+D47+D53</f>
        <v>0</v>
      </c>
      <c r="E17" s="76">
        <f>E23+E29+E35+E41+E65+E47+E53+E59</f>
        <v>0</v>
      </c>
      <c r="F17" s="76">
        <f t="shared" ref="F17:J21" si="4">F23+F29+F35+F41+F65+F47+F53</f>
        <v>0</v>
      </c>
      <c r="G17" s="76">
        <f t="shared" si="4"/>
        <v>0</v>
      </c>
      <c r="H17" s="76">
        <f t="shared" si="4"/>
        <v>0</v>
      </c>
      <c r="I17" s="76">
        <f t="shared" si="4"/>
        <v>0</v>
      </c>
      <c r="J17" s="76">
        <f t="shared" si="4"/>
        <v>0</v>
      </c>
      <c r="K17" s="10">
        <f ca="1">F17+G17+H17+I17+J17+'прил 4 (15-20)'!F18+'прил 4 (15-20)'!G18+'прил 4 (15-20)'!H18+'прил 4 (15-20)'!I18+'прил 4 (15-20)'!J18+'прил 4 (15-20)'!K18</f>
        <v>638.6</v>
      </c>
    </row>
    <row r="18" spans="1:11" ht="15">
      <c r="A18" s="178"/>
      <c r="B18" s="178"/>
      <c r="C18" s="45" t="s">
        <v>15</v>
      </c>
      <c r="D18" s="45">
        <f>D24+D30+D36+D42+D66+D48+D54</f>
        <v>0</v>
      </c>
      <c r="E18" s="76">
        <f>E24+E30+E36+E42+E66+E48+E54+E60</f>
        <v>27504</v>
      </c>
      <c r="F18" s="76">
        <f t="shared" si="4"/>
        <v>27504</v>
      </c>
      <c r="G18" s="76">
        <f t="shared" si="4"/>
        <v>0</v>
      </c>
      <c r="H18" s="76">
        <f t="shared" si="4"/>
        <v>0</v>
      </c>
      <c r="I18" s="76">
        <f t="shared" si="4"/>
        <v>0</v>
      </c>
      <c r="J18" s="76">
        <f t="shared" si="4"/>
        <v>0</v>
      </c>
      <c r="K18" s="10">
        <f ca="1">F18+G18+H18+I18+J18+'прил 4 (15-20)'!F19+'прил 4 (15-20)'!G19+'прил 4 (15-20)'!H19+'прил 4 (15-20)'!I19+'прил 4 (15-20)'!J19+'прил 4 (15-20)'!K19</f>
        <v>40682.699999999997</v>
      </c>
    </row>
    <row r="19" spans="1:11" ht="30">
      <c r="A19" s="178"/>
      <c r="B19" s="178"/>
      <c r="C19" s="45" t="s">
        <v>8</v>
      </c>
      <c r="D19" s="45">
        <f>D25+D31+D37+D43+D67+D49+D55</f>
        <v>56787</v>
      </c>
      <c r="E19" s="76">
        <f>E25+E31+E37+E43+E67+E49+E55+E61</f>
        <v>286991</v>
      </c>
      <c r="F19" s="76">
        <f t="shared" si="4"/>
        <v>59843</v>
      </c>
      <c r="G19" s="76">
        <f t="shared" si="4"/>
        <v>56787</v>
      </c>
      <c r="H19" s="76">
        <f t="shared" si="4"/>
        <v>56787</v>
      </c>
      <c r="I19" s="76">
        <f t="shared" si="4"/>
        <v>56787</v>
      </c>
      <c r="J19" s="76">
        <f t="shared" si="4"/>
        <v>56787</v>
      </c>
      <c r="K19" s="10">
        <f ca="1">F19+G19+H19+I19+J19+'прил 4 (15-20)'!F20+'прил 4 (15-20)'!G20+'прил 4 (15-20)'!H20+'прил 4 (15-20)'!I20+'прил 4 (15-20)'!J20+'прил 4 (15-20)'!K20</f>
        <v>572985</v>
      </c>
    </row>
    <row r="20" spans="1:11" ht="30">
      <c r="A20" s="178"/>
      <c r="B20" s="179"/>
      <c r="C20" s="45" t="s">
        <v>9</v>
      </c>
      <c r="D20" s="45">
        <f>D26+D32+D38+D44+D68+D50+D56</f>
        <v>0</v>
      </c>
      <c r="E20" s="76">
        <f>E26+E32+E38+E44+E68+E50+E56+E62</f>
        <v>0</v>
      </c>
      <c r="F20" s="76">
        <f t="shared" si="4"/>
        <v>0</v>
      </c>
      <c r="G20" s="76">
        <f t="shared" si="4"/>
        <v>0</v>
      </c>
      <c r="H20" s="76">
        <f t="shared" si="4"/>
        <v>0</v>
      </c>
      <c r="I20" s="76">
        <f t="shared" si="4"/>
        <v>0</v>
      </c>
      <c r="J20" s="76">
        <f t="shared" si="4"/>
        <v>0</v>
      </c>
      <c r="K20" s="10">
        <f ca="1">F20+G20+H20+I20+J20+'прил 4 (15-20)'!F21+'прил 4 (15-20)'!G21+'прил 4 (15-20)'!H21+'прил 4 (15-20)'!I21+'прил 4 (15-20)'!J21+'прил 4 (15-20)'!K21</f>
        <v>0</v>
      </c>
    </row>
    <row r="21" spans="1:11" ht="15">
      <c r="A21" s="178"/>
      <c r="B21" s="179"/>
      <c r="C21" s="45" t="s">
        <v>10</v>
      </c>
      <c r="D21" s="45">
        <f>D27+D33+D39+D45+D69+D51+D57</f>
        <v>0</v>
      </c>
      <c r="E21" s="76">
        <f>E27+E33+E39+E45+E69+E51+E57+E63</f>
        <v>0</v>
      </c>
      <c r="F21" s="76">
        <f t="shared" si="4"/>
        <v>0</v>
      </c>
      <c r="G21" s="76">
        <f t="shared" si="4"/>
        <v>0</v>
      </c>
      <c r="H21" s="76">
        <f t="shared" si="4"/>
        <v>0</v>
      </c>
      <c r="I21" s="76">
        <f t="shared" si="4"/>
        <v>0</v>
      </c>
      <c r="J21" s="76">
        <f t="shared" si="4"/>
        <v>0</v>
      </c>
      <c r="K21" s="10">
        <f ca="1">F21+G21+H21+I21+J21+'прил 4 (15-20)'!F22+'прил 4 (15-20)'!G22+'прил 4 (15-20)'!H22+'прил 4 (15-20)'!I22+'прил 4 (15-20)'!J22+'прил 4 (15-20)'!K22</f>
        <v>0</v>
      </c>
    </row>
    <row r="22" spans="1:11" ht="15.75" customHeight="1">
      <c r="A22" s="180" t="s">
        <v>16</v>
      </c>
      <c r="B22" s="178" t="s">
        <v>17</v>
      </c>
      <c r="C22" s="45" t="s">
        <v>13</v>
      </c>
      <c r="D22" s="45">
        <f t="shared" ref="D22:J22" si="5">D23+D24+D25+D26+D27</f>
        <v>56787</v>
      </c>
      <c r="E22" s="76">
        <f t="shared" si="5"/>
        <v>283935</v>
      </c>
      <c r="F22" s="76">
        <f t="shared" si="5"/>
        <v>56787</v>
      </c>
      <c r="G22" s="76">
        <f t="shared" si="5"/>
        <v>56787</v>
      </c>
      <c r="H22" s="76">
        <f t="shared" si="5"/>
        <v>56787</v>
      </c>
      <c r="I22" s="76">
        <f t="shared" si="5"/>
        <v>56787</v>
      </c>
      <c r="J22" s="76">
        <f t="shared" si="5"/>
        <v>56787</v>
      </c>
      <c r="K22" s="10">
        <f ca="1">F22+G22+H22+I22+J22+'прил 4 (15-20)'!F23+'прил 4 (15-20)'!G23+'прил 4 (15-20)'!H23+'прил 4 (15-20)'!I23+'прил 4 (15-20)'!J23+'прил 4 (15-20)'!K23</f>
        <v>573008</v>
      </c>
    </row>
    <row r="23" spans="1:11" ht="45" customHeight="1">
      <c r="A23" s="181"/>
      <c r="B23" s="178"/>
      <c r="C23" s="45" t="s">
        <v>14</v>
      </c>
      <c r="D23" s="45"/>
      <c r="E23" s="76">
        <f>F23+G23+H23+I23+J23</f>
        <v>0</v>
      </c>
      <c r="F23" s="76"/>
      <c r="G23" s="76"/>
      <c r="H23" s="76"/>
      <c r="I23" s="76"/>
      <c r="J23" s="76"/>
      <c r="K23" s="10">
        <f ca="1">F23+G23+H23+I23+J23+'прил 4 (15-20)'!F24+'прил 4 (15-20)'!G24+'прил 4 (15-20)'!H24+'прил 4 (15-20)'!I24+'прил 4 (15-20)'!J24+'прил 4 (15-20)'!K24</f>
        <v>156</v>
      </c>
    </row>
    <row r="24" spans="1:11" ht="15">
      <c r="A24" s="181"/>
      <c r="B24" s="178"/>
      <c r="C24" s="45" t="s">
        <v>15</v>
      </c>
      <c r="D24" s="45"/>
      <c r="E24" s="76">
        <f>F24+G24+H24+I24+J24</f>
        <v>0</v>
      </c>
      <c r="F24" s="76"/>
      <c r="G24" s="76"/>
      <c r="H24" s="76"/>
      <c r="I24" s="76"/>
      <c r="J24" s="76"/>
      <c r="K24" s="10">
        <f ca="1">F24+G24+H24+I24+J24+'прил 4 (15-20)'!F25+'прил 4 (15-20)'!G25+'прил 4 (15-20)'!H25+'прил 4 (15-20)'!I25+'прил 4 (15-20)'!J25+'прил 4 (15-20)'!K25</f>
        <v>6035</v>
      </c>
    </row>
    <row r="25" spans="1:11" ht="30">
      <c r="A25" s="181"/>
      <c r="B25" s="178"/>
      <c r="C25" s="45" t="s">
        <v>8</v>
      </c>
      <c r="D25" s="45">
        <v>56787</v>
      </c>
      <c r="E25" s="76">
        <f>F25+G25+H25+I25+J25</f>
        <v>283935</v>
      </c>
      <c r="F25" s="76">
        <f>56787</f>
        <v>56787</v>
      </c>
      <c r="G25" s="76">
        <f>56787</f>
        <v>56787</v>
      </c>
      <c r="H25" s="76">
        <f>56787</f>
        <v>56787</v>
      </c>
      <c r="I25" s="76">
        <f>56787</f>
        <v>56787</v>
      </c>
      <c r="J25" s="76">
        <f>56787</f>
        <v>56787</v>
      </c>
      <c r="K25" s="10">
        <f ca="1">F25+G25+H25+I25+J25+'прил 4 (15-20)'!F26+'прил 4 (15-20)'!G26+'прил 4 (15-20)'!H26+'прил 4 (15-20)'!I26+'прил 4 (15-20)'!J26+'прил 4 (15-20)'!K26</f>
        <v>566817</v>
      </c>
    </row>
    <row r="26" spans="1:11" ht="30">
      <c r="A26" s="181"/>
      <c r="B26" s="178"/>
      <c r="C26" s="45" t="s">
        <v>9</v>
      </c>
      <c r="D26" s="46"/>
      <c r="E26" s="76">
        <f>F26+G26+H26+I26+J26</f>
        <v>0</v>
      </c>
      <c r="F26" s="76"/>
      <c r="G26" s="76"/>
      <c r="H26" s="76"/>
      <c r="I26" s="76"/>
      <c r="J26" s="76"/>
      <c r="K26" s="10">
        <f ca="1">F26+G26+H26+I26+J26+'прил 4 (15-20)'!F27+'прил 4 (15-20)'!G27+'прил 4 (15-20)'!H27+'прил 4 (15-20)'!I27+'прил 4 (15-20)'!J27+'прил 4 (15-20)'!K27</f>
        <v>0</v>
      </c>
    </row>
    <row r="27" spans="1:11" ht="15">
      <c r="A27" s="182"/>
      <c r="B27" s="178"/>
      <c r="C27" s="45" t="s">
        <v>10</v>
      </c>
      <c r="D27" s="46"/>
      <c r="E27" s="76">
        <f>F27+G27+H27+I27+J27</f>
        <v>0</v>
      </c>
      <c r="F27" s="76"/>
      <c r="G27" s="76"/>
      <c r="H27" s="76"/>
      <c r="I27" s="76"/>
      <c r="J27" s="76"/>
      <c r="K27" s="10">
        <f ca="1">F27+G27+H27+I27+J27+'прил 4 (15-20)'!F28+'прил 4 (15-20)'!G28+'прил 4 (15-20)'!H28+'прил 4 (15-20)'!I28+'прил 4 (15-20)'!J28+'прил 4 (15-20)'!K28</f>
        <v>0</v>
      </c>
    </row>
    <row r="28" spans="1:11" ht="15.75" customHeight="1">
      <c r="A28" s="178" t="s">
        <v>18</v>
      </c>
      <c r="B28" s="178" t="s">
        <v>19</v>
      </c>
      <c r="C28" s="45" t="s">
        <v>13</v>
      </c>
      <c r="D28" s="46">
        <f t="shared" ref="D28:J28" si="6">D29+D30+D31+D32+D33</f>
        <v>0</v>
      </c>
      <c r="E28" s="76">
        <f t="shared" si="6"/>
        <v>30560</v>
      </c>
      <c r="F28" s="76">
        <f t="shared" si="6"/>
        <v>30560</v>
      </c>
      <c r="G28" s="76">
        <f t="shared" si="6"/>
        <v>0</v>
      </c>
      <c r="H28" s="76">
        <f t="shared" si="6"/>
        <v>0</v>
      </c>
      <c r="I28" s="76">
        <f t="shared" si="6"/>
        <v>0</v>
      </c>
      <c r="J28" s="76">
        <f t="shared" si="6"/>
        <v>0</v>
      </c>
      <c r="K28" s="10">
        <f ca="1">F28+G28+H28+I28+J28+'прил 4 (15-20)'!F29+'прил 4 (15-20)'!G29+'прил 4 (15-20)'!H29+'прил 4 (15-20)'!I29+'прил 4 (15-20)'!J29+'прил 4 (15-20)'!K29</f>
        <v>39868</v>
      </c>
    </row>
    <row r="29" spans="1:11" ht="15">
      <c r="A29" s="178"/>
      <c r="B29" s="178"/>
      <c r="C29" s="45" t="s">
        <v>14</v>
      </c>
      <c r="D29" s="46"/>
      <c r="E29" s="76"/>
      <c r="F29" s="76"/>
      <c r="G29" s="76"/>
      <c r="H29" s="76"/>
      <c r="I29" s="76"/>
      <c r="J29" s="76"/>
      <c r="K29" s="10">
        <f ca="1">F29+G29+H29+I29+J29+'прил 4 (15-20)'!F30+'прил 4 (15-20)'!G30+'прил 4 (15-20)'!H30+'прил 4 (15-20)'!I30+'прил 4 (15-20)'!J30+'прил 4 (15-20)'!K30</f>
        <v>0</v>
      </c>
    </row>
    <row r="30" spans="1:11" ht="15">
      <c r="A30" s="178"/>
      <c r="B30" s="178"/>
      <c r="C30" s="45" t="s">
        <v>15</v>
      </c>
      <c r="D30" s="46"/>
      <c r="E30" s="76">
        <f>F30</f>
        <v>27504</v>
      </c>
      <c r="F30" s="76">
        <v>27504</v>
      </c>
      <c r="G30" s="76"/>
      <c r="H30" s="76"/>
      <c r="I30" s="76"/>
      <c r="J30" s="76"/>
      <c r="K30" s="10">
        <f ca="1">F30+G30+H30+I30+J30+'прил 4 (15-20)'!F31+'прил 4 (15-20)'!G31+'прил 4 (15-20)'!H31+'прил 4 (15-20)'!I31+'прил 4 (15-20)'!J31+'прил 4 (15-20)'!K31</f>
        <v>34515</v>
      </c>
    </row>
    <row r="31" spans="1:11" ht="30">
      <c r="A31" s="178"/>
      <c r="B31" s="178"/>
      <c r="C31" s="45" t="s">
        <v>8</v>
      </c>
      <c r="D31" s="46"/>
      <c r="E31" s="76">
        <f>F31+G31+H31+I31+J31</f>
        <v>3056</v>
      </c>
      <c r="F31" s="76">
        <v>3056</v>
      </c>
      <c r="G31" s="76"/>
      <c r="H31" s="76"/>
      <c r="I31" s="76"/>
      <c r="J31" s="76"/>
      <c r="K31" s="10">
        <f ca="1">F31+G31+H31+I31+J31+'прил 4 (15-20)'!F32+'прил 4 (15-20)'!G32+'прил 4 (15-20)'!H32+'прил 4 (15-20)'!I32+'прил 4 (15-20)'!J32+'прил 4 (15-20)'!K32</f>
        <v>5353</v>
      </c>
    </row>
    <row r="32" spans="1:11" ht="30">
      <c r="A32" s="178"/>
      <c r="B32" s="178"/>
      <c r="C32" s="45" t="s">
        <v>20</v>
      </c>
      <c r="D32" s="46"/>
      <c r="E32" s="76">
        <f>F32+G32+H32+I32+J32</f>
        <v>0</v>
      </c>
      <c r="F32" s="76"/>
      <c r="G32" s="76"/>
      <c r="H32" s="76"/>
      <c r="I32" s="76"/>
      <c r="J32" s="76"/>
      <c r="K32" s="10">
        <f ca="1">F32+G32+H32+I32+J32+'прил 4 (15-20)'!F33+'прил 4 (15-20)'!G33+'прил 4 (15-20)'!H33+'прил 4 (15-20)'!I33+'прил 4 (15-20)'!J33+'прил 4 (15-20)'!K33</f>
        <v>0</v>
      </c>
    </row>
    <row r="33" spans="1:11" ht="15">
      <c r="A33" s="178"/>
      <c r="B33" s="178"/>
      <c r="C33" s="45" t="s">
        <v>10</v>
      </c>
      <c r="D33" s="46"/>
      <c r="E33" s="76">
        <f>F33+G33+H33+I33+J33</f>
        <v>0</v>
      </c>
      <c r="F33" s="76"/>
      <c r="G33" s="76"/>
      <c r="H33" s="76"/>
      <c r="I33" s="76"/>
      <c r="J33" s="76"/>
      <c r="K33" s="10">
        <f ca="1">F33+G33+H33+I33+J33+'прил 4 (15-20)'!F34+'прил 4 (15-20)'!G34+'прил 4 (15-20)'!H34+'прил 4 (15-20)'!I34+'прил 4 (15-20)'!J34+'прил 4 (15-20)'!K34</f>
        <v>0</v>
      </c>
    </row>
    <row r="34" spans="1:11" ht="15.75" customHeight="1">
      <c r="A34" s="178" t="s">
        <v>21</v>
      </c>
      <c r="B34" s="178" t="s">
        <v>22</v>
      </c>
      <c r="C34" s="45" t="s">
        <v>13</v>
      </c>
      <c r="D34" s="46">
        <f t="shared" ref="D34:J34" si="7">D35+D36+D37+D38+D39</f>
        <v>0</v>
      </c>
      <c r="E34" s="76">
        <f t="shared" si="7"/>
        <v>0</v>
      </c>
      <c r="F34" s="76">
        <f t="shared" si="7"/>
        <v>0</v>
      </c>
      <c r="G34" s="76">
        <f t="shared" si="7"/>
        <v>0</v>
      </c>
      <c r="H34" s="76">
        <f t="shared" si="7"/>
        <v>0</v>
      </c>
      <c r="I34" s="76">
        <f t="shared" si="7"/>
        <v>0</v>
      </c>
      <c r="J34" s="76">
        <f t="shared" si="7"/>
        <v>0</v>
      </c>
      <c r="K34" s="10">
        <f ca="1">F34+G34+H34+I34+J34+'прил 4 (15-20)'!F35+'прил 4 (15-20)'!G35+'прил 4 (15-20)'!H35+'прил 4 (15-20)'!I35+'прил 4 (15-20)'!J35+'прил 4 (15-20)'!K35</f>
        <v>744</v>
      </c>
    </row>
    <row r="35" spans="1:11" ht="15">
      <c r="A35" s="178"/>
      <c r="B35" s="178"/>
      <c r="C35" s="45" t="s">
        <v>14</v>
      </c>
      <c r="D35" s="46"/>
      <c r="E35" s="76"/>
      <c r="F35" s="76"/>
      <c r="G35" s="76"/>
      <c r="H35" s="76"/>
      <c r="I35" s="76"/>
      <c r="J35" s="76"/>
      <c r="K35" s="10">
        <f ca="1">F35+G35+H35+I35+J35+'прил 4 (15-20)'!F36+'прил 4 (15-20)'!G36+'прил 4 (15-20)'!H36+'прил 4 (15-20)'!I36+'прил 4 (15-20)'!J36+'прил 4 (15-20)'!K36</f>
        <v>0</v>
      </c>
    </row>
    <row r="36" spans="1:11" ht="15">
      <c r="A36" s="178"/>
      <c r="B36" s="178"/>
      <c r="C36" s="45" t="s">
        <v>15</v>
      </c>
      <c r="D36" s="46"/>
      <c r="E36" s="76"/>
      <c r="F36" s="76"/>
      <c r="G36" s="76"/>
      <c r="H36" s="76"/>
      <c r="I36" s="76"/>
      <c r="J36" s="76"/>
      <c r="K36" s="10">
        <f ca="1">F36+G36+H36+I36+J36+'прил 4 (15-20)'!F37+'прил 4 (15-20)'!G37+'прил 4 (15-20)'!H37+'прил 4 (15-20)'!I37+'прил 4 (15-20)'!J37+'прил 4 (15-20)'!K37</f>
        <v>0</v>
      </c>
    </row>
    <row r="37" spans="1:11" ht="30">
      <c r="A37" s="178"/>
      <c r="B37" s="178"/>
      <c r="C37" s="45" t="s">
        <v>8</v>
      </c>
      <c r="D37" s="46"/>
      <c r="E37" s="76">
        <f>F37+G37+H37+I37+J37</f>
        <v>0</v>
      </c>
      <c r="F37" s="76"/>
      <c r="G37" s="76"/>
      <c r="H37" s="76"/>
      <c r="I37" s="76"/>
      <c r="J37" s="76"/>
      <c r="K37" s="10">
        <f ca="1">F37+G37+H37+I37+J37+'прил 4 (15-20)'!F38+'прил 4 (15-20)'!G38+'прил 4 (15-20)'!H38+'прил 4 (15-20)'!I38+'прил 4 (15-20)'!J38+'прил 4 (15-20)'!K38</f>
        <v>744</v>
      </c>
    </row>
    <row r="38" spans="1:11" ht="30">
      <c r="A38" s="178"/>
      <c r="B38" s="178"/>
      <c r="C38" s="45" t="s">
        <v>20</v>
      </c>
      <c r="D38" s="46"/>
      <c r="E38" s="76">
        <f>F38+G38+H38+I38+J38</f>
        <v>0</v>
      </c>
      <c r="F38" s="76"/>
      <c r="G38" s="76"/>
      <c r="H38" s="76"/>
      <c r="I38" s="76"/>
      <c r="J38" s="76"/>
      <c r="K38" s="10">
        <f ca="1">F38+G38+H38+I38+J38+'прил 4 (15-20)'!F39+'прил 4 (15-20)'!G39+'прил 4 (15-20)'!H39+'прил 4 (15-20)'!I39+'прил 4 (15-20)'!J39+'прил 4 (15-20)'!K39</f>
        <v>0</v>
      </c>
    </row>
    <row r="39" spans="1:11" ht="15">
      <c r="A39" s="178"/>
      <c r="B39" s="178"/>
      <c r="C39" s="45" t="s">
        <v>10</v>
      </c>
      <c r="D39" s="46"/>
      <c r="E39" s="76">
        <f>F39+G39+H39+I39+J39</f>
        <v>0</v>
      </c>
      <c r="F39" s="76"/>
      <c r="G39" s="76"/>
      <c r="H39" s="76"/>
      <c r="I39" s="76"/>
      <c r="J39" s="76"/>
      <c r="K39" s="10">
        <f ca="1">F39+G39+H39+I39+J39+'прил 4 (15-20)'!F40+'прил 4 (15-20)'!G40+'прил 4 (15-20)'!H40+'прил 4 (15-20)'!I40+'прил 4 (15-20)'!J40+'прил 4 (15-20)'!K40</f>
        <v>0</v>
      </c>
    </row>
    <row r="40" spans="1:11" ht="53.25" hidden="1" customHeight="1" thickBot="1">
      <c r="A40" s="178" t="s">
        <v>23</v>
      </c>
      <c r="B40" s="178" t="s">
        <v>24</v>
      </c>
      <c r="C40" s="45" t="s">
        <v>13</v>
      </c>
      <c r="D40" s="46">
        <f t="shared" ref="D40:J40" si="8">D41+D42+D43+D44+D45</f>
        <v>0</v>
      </c>
      <c r="E40" s="76">
        <f t="shared" si="8"/>
        <v>0</v>
      </c>
      <c r="F40" s="76">
        <f t="shared" si="8"/>
        <v>0</v>
      </c>
      <c r="G40" s="76">
        <f t="shared" si="8"/>
        <v>0</v>
      </c>
      <c r="H40" s="76">
        <f t="shared" si="8"/>
        <v>0</v>
      </c>
      <c r="I40" s="76">
        <f t="shared" si="8"/>
        <v>0</v>
      </c>
      <c r="J40" s="76">
        <f t="shared" si="8"/>
        <v>0</v>
      </c>
      <c r="K40" s="10">
        <f ca="1">F40+G40+H40+I40+J40+'прил 4 (15-20)'!F41+'прил 4 (15-20)'!G41+'прил 4 (15-20)'!H41+'прил 4 (15-20)'!I41+'прил 4 (15-20)'!J41+'прил 4 (15-20)'!K41</f>
        <v>46</v>
      </c>
    </row>
    <row r="41" spans="1:11" ht="15" hidden="1">
      <c r="A41" s="178"/>
      <c r="B41" s="178"/>
      <c r="C41" s="45" t="s">
        <v>14</v>
      </c>
      <c r="D41" s="46"/>
      <c r="E41" s="76"/>
      <c r="F41" s="76"/>
      <c r="G41" s="76"/>
      <c r="H41" s="76"/>
      <c r="I41" s="76"/>
      <c r="J41" s="76"/>
      <c r="K41" s="10">
        <f ca="1">F41+G41+H41+I41+J41+'прил 4 (15-20)'!F42+'прил 4 (15-20)'!G42+'прил 4 (15-20)'!H42+'прил 4 (15-20)'!I42+'прил 4 (15-20)'!J42+'прил 4 (15-20)'!K42</f>
        <v>0</v>
      </c>
    </row>
    <row r="42" spans="1:11" ht="15" hidden="1">
      <c r="A42" s="178"/>
      <c r="B42" s="178"/>
      <c r="C42" s="45" t="s">
        <v>15</v>
      </c>
      <c r="D42" s="46"/>
      <c r="E42" s="76"/>
      <c r="F42" s="76"/>
      <c r="G42" s="76"/>
      <c r="H42" s="76"/>
      <c r="I42" s="76"/>
      <c r="J42" s="76"/>
      <c r="K42" s="10">
        <f ca="1">F42+G42+H42+I42+J42+'прил 4 (15-20)'!F43+'прил 4 (15-20)'!G43+'прил 4 (15-20)'!H43+'прил 4 (15-20)'!I43+'прил 4 (15-20)'!J43+'прил 4 (15-20)'!K43</f>
        <v>0</v>
      </c>
    </row>
    <row r="43" spans="1:11" ht="30" hidden="1">
      <c r="A43" s="178"/>
      <c r="B43" s="178"/>
      <c r="C43" s="45" t="s">
        <v>8</v>
      </c>
      <c r="D43" s="46"/>
      <c r="E43" s="76">
        <f>F43+G43+H43+I43+J43</f>
        <v>0</v>
      </c>
      <c r="F43" s="76"/>
      <c r="G43" s="76"/>
      <c r="H43" s="76"/>
      <c r="I43" s="76"/>
      <c r="J43" s="76"/>
      <c r="K43" s="10">
        <f ca="1">F43+G43+H43+I43+J43+'прил 4 (15-20)'!F44+'прил 4 (15-20)'!G44+'прил 4 (15-20)'!H44+'прил 4 (15-20)'!I44+'прил 4 (15-20)'!J44+'прил 4 (15-20)'!K44</f>
        <v>46</v>
      </c>
    </row>
    <row r="44" spans="1:11" ht="30" hidden="1">
      <c r="A44" s="178"/>
      <c r="B44" s="178"/>
      <c r="C44" s="45" t="s">
        <v>20</v>
      </c>
      <c r="D44" s="46"/>
      <c r="E44" s="76"/>
      <c r="F44" s="76"/>
      <c r="G44" s="76"/>
      <c r="H44" s="76"/>
      <c r="I44" s="76"/>
      <c r="J44" s="76"/>
      <c r="K44" s="10">
        <f ca="1">F44+G44+H44+I44+J44+'прил 4 (15-20)'!F45+'прил 4 (15-20)'!G45+'прил 4 (15-20)'!H45+'прил 4 (15-20)'!I45+'прил 4 (15-20)'!J45+'прил 4 (15-20)'!K45</f>
        <v>0</v>
      </c>
    </row>
    <row r="45" spans="1:11" ht="15" hidden="1">
      <c r="A45" s="178"/>
      <c r="B45" s="178"/>
      <c r="C45" s="45" t="s">
        <v>10</v>
      </c>
      <c r="D45" s="46"/>
      <c r="E45" s="76"/>
      <c r="F45" s="76"/>
      <c r="G45" s="76"/>
      <c r="H45" s="76"/>
      <c r="I45" s="76"/>
      <c r="J45" s="76"/>
      <c r="K45" s="10">
        <f ca="1">F45+G45+H45+I45+J45+'прил 4 (15-20)'!F46+'прил 4 (15-20)'!G46+'прил 4 (15-20)'!H46+'прил 4 (15-20)'!I46+'прил 4 (15-20)'!J46+'прил 4 (15-20)'!K46</f>
        <v>0</v>
      </c>
    </row>
    <row r="46" spans="1:11" ht="15.75" customHeight="1">
      <c r="A46" s="178" t="s">
        <v>107</v>
      </c>
      <c r="B46" s="178" t="s">
        <v>139</v>
      </c>
      <c r="C46" s="45" t="s">
        <v>13</v>
      </c>
      <c r="D46" s="45">
        <f t="shared" ref="D46:J46" si="9">D47+D48+D49+D50+D51</f>
        <v>0</v>
      </c>
      <c r="E46" s="76">
        <f t="shared" si="9"/>
        <v>0</v>
      </c>
      <c r="F46" s="76">
        <f t="shared" si="9"/>
        <v>0</v>
      </c>
      <c r="G46" s="76">
        <f t="shared" si="9"/>
        <v>0</v>
      </c>
      <c r="H46" s="76">
        <f t="shared" si="9"/>
        <v>0</v>
      </c>
      <c r="I46" s="76">
        <f t="shared" si="9"/>
        <v>0</v>
      </c>
      <c r="J46" s="76">
        <f t="shared" si="9"/>
        <v>0</v>
      </c>
      <c r="K46" s="10">
        <f ca="1">F46+G46+H46+I46+J46+'прил 4 (15-20)'!F47+'прил 4 (15-20)'!G47+'прил 4 (15-20)'!H47+'прил 4 (15-20)'!I47+'прил 4 (15-20)'!J47+'прил 4 (15-20)'!K47</f>
        <v>329.3</v>
      </c>
    </row>
    <row r="47" spans="1:11" ht="15">
      <c r="A47" s="178"/>
      <c r="B47" s="178"/>
      <c r="C47" s="45" t="s">
        <v>14</v>
      </c>
      <c r="D47" s="45"/>
      <c r="E47" s="76">
        <f>F47+G47+H47+I47+J47</f>
        <v>0</v>
      </c>
      <c r="F47" s="76"/>
      <c r="G47" s="76"/>
      <c r="H47" s="76"/>
      <c r="I47" s="76"/>
      <c r="J47" s="76"/>
      <c r="K47" s="10">
        <f ca="1">F47+G47+H47+I47+J47+'прил 4 (15-20)'!F48+'прил 4 (15-20)'!G48+'прил 4 (15-20)'!H48+'прил 4 (15-20)'!I48+'прил 4 (15-20)'!J48+'прил 4 (15-20)'!K48</f>
        <v>232.6</v>
      </c>
    </row>
    <row r="48" spans="1:11" ht="15">
      <c r="A48" s="178"/>
      <c r="B48" s="178"/>
      <c r="C48" s="45" t="s">
        <v>15</v>
      </c>
      <c r="D48" s="45"/>
      <c r="E48" s="76">
        <f>F48+G48+H48+I48+J48</f>
        <v>0</v>
      </c>
      <c r="F48" s="76"/>
      <c r="G48" s="76"/>
      <c r="H48" s="76"/>
      <c r="I48" s="76"/>
      <c r="J48" s="76"/>
      <c r="K48" s="10">
        <f ca="1">F48+G48+H48+I48+J48+'прил 4 (15-20)'!F49+'прил 4 (15-20)'!G49+'прил 4 (15-20)'!H49+'прил 4 (15-20)'!I49+'прил 4 (15-20)'!J49+'прил 4 (15-20)'!K49</f>
        <v>79.7</v>
      </c>
    </row>
    <row r="49" spans="1:11" ht="30">
      <c r="A49" s="178"/>
      <c r="B49" s="178"/>
      <c r="C49" s="45" t="s">
        <v>8</v>
      </c>
      <c r="D49" s="45"/>
      <c r="E49" s="76">
        <f>F49+G49+H49+I49+J49</f>
        <v>0</v>
      </c>
      <c r="F49" s="76"/>
      <c r="G49" s="76"/>
      <c r="H49" s="76"/>
      <c r="I49" s="76"/>
      <c r="J49" s="76"/>
      <c r="K49" s="10">
        <f ca="1">F49+G49+H49+I49+J49+'прил 4 (15-20)'!F50+'прил 4 (15-20)'!G50+'прил 4 (15-20)'!H50+'прил 4 (15-20)'!I50+'прил 4 (15-20)'!J50+'прил 4 (15-20)'!K50</f>
        <v>17</v>
      </c>
    </row>
    <row r="50" spans="1:11" ht="30">
      <c r="A50" s="178"/>
      <c r="B50" s="178"/>
      <c r="C50" s="45" t="s">
        <v>20</v>
      </c>
      <c r="D50" s="46"/>
      <c r="E50" s="76">
        <f>F50+G50+H50+I50+J50</f>
        <v>0</v>
      </c>
      <c r="F50" s="76"/>
      <c r="G50" s="76"/>
      <c r="H50" s="76"/>
      <c r="I50" s="76"/>
      <c r="J50" s="76"/>
      <c r="K50" s="10">
        <f ca="1">F50+G50+H50+I50+J50+'прил 4 (15-20)'!F51+'прил 4 (15-20)'!G51+'прил 4 (15-20)'!H51+'прил 4 (15-20)'!I51+'прил 4 (15-20)'!J51+'прил 4 (15-20)'!K51</f>
        <v>0</v>
      </c>
    </row>
    <row r="51" spans="1:11" ht="15">
      <c r="A51" s="178"/>
      <c r="B51" s="178"/>
      <c r="C51" s="45" t="s">
        <v>10</v>
      </c>
      <c r="D51" s="46"/>
      <c r="E51" s="76">
        <f>F51+G51+H51+I51+J51</f>
        <v>0</v>
      </c>
      <c r="F51" s="76"/>
      <c r="G51" s="76"/>
      <c r="H51" s="76"/>
      <c r="I51" s="76"/>
      <c r="J51" s="76"/>
      <c r="K51" s="10">
        <f ca="1">F51+G51+H51+I51+J51+'прил 4 (15-20)'!F52+'прил 4 (15-20)'!G52+'прил 4 (15-20)'!H52+'прил 4 (15-20)'!I52+'прил 4 (15-20)'!J52+'прил 4 (15-20)'!K52</f>
        <v>0</v>
      </c>
    </row>
    <row r="52" spans="1:11" ht="15.75" hidden="1" customHeight="1" thickBot="1">
      <c r="A52" s="178" t="s">
        <v>108</v>
      </c>
      <c r="B52" s="178" t="s">
        <v>109</v>
      </c>
      <c r="C52" s="45" t="s">
        <v>13</v>
      </c>
      <c r="D52" s="45">
        <f t="shared" ref="D52:J52" si="10">D53+D54+D55+D56+D57</f>
        <v>0</v>
      </c>
      <c r="E52" s="76">
        <f t="shared" si="10"/>
        <v>0</v>
      </c>
      <c r="F52" s="76">
        <f t="shared" si="10"/>
        <v>0</v>
      </c>
      <c r="G52" s="76">
        <f t="shared" si="10"/>
        <v>0</v>
      </c>
      <c r="H52" s="76">
        <f t="shared" si="10"/>
        <v>0</v>
      </c>
      <c r="I52" s="76">
        <f t="shared" si="10"/>
        <v>0</v>
      </c>
      <c r="J52" s="76">
        <f t="shared" si="10"/>
        <v>0</v>
      </c>
      <c r="K52" s="10">
        <f ca="1">F52+G52+H52+I52+J52+'прил 4 (15-20)'!F53+'прил 4 (15-20)'!G53+'прил 4 (15-20)'!H53+'прил 4 (15-20)'!I53+'прил 4 (15-20)'!J53+'прил 4 (15-20)'!K53</f>
        <v>77</v>
      </c>
    </row>
    <row r="53" spans="1:11" ht="15" hidden="1">
      <c r="A53" s="178"/>
      <c r="B53" s="178"/>
      <c r="C53" s="45" t="s">
        <v>14</v>
      </c>
      <c r="D53" s="45"/>
      <c r="E53" s="76">
        <f>F53+G53+H53+I53+J53</f>
        <v>0</v>
      </c>
      <c r="F53" s="76"/>
      <c r="G53" s="76"/>
      <c r="H53" s="76"/>
      <c r="I53" s="76"/>
      <c r="J53" s="76"/>
      <c r="K53" s="10">
        <f ca="1">F53+G53+H53+I53+J53+'прил 4 (15-20)'!F54+'прил 4 (15-20)'!G54+'прил 4 (15-20)'!H54+'прил 4 (15-20)'!I54+'прил 4 (15-20)'!J54+'прил 4 (15-20)'!K54</f>
        <v>50</v>
      </c>
    </row>
    <row r="54" spans="1:11" ht="15" hidden="1">
      <c r="A54" s="178"/>
      <c r="B54" s="178"/>
      <c r="C54" s="45" t="s">
        <v>15</v>
      </c>
      <c r="D54" s="45"/>
      <c r="E54" s="76">
        <f>F54+G54+H54+I54+J54</f>
        <v>0</v>
      </c>
      <c r="F54" s="76"/>
      <c r="G54" s="76"/>
      <c r="H54" s="76"/>
      <c r="I54" s="76"/>
      <c r="J54" s="76"/>
      <c r="K54" s="10">
        <f ca="1">F54+G54+H54+I54+J54+'прил 4 (15-20)'!F55+'прил 4 (15-20)'!G55+'прил 4 (15-20)'!H55+'прил 4 (15-20)'!I55+'прил 4 (15-20)'!J55+'прил 4 (15-20)'!K55</f>
        <v>26</v>
      </c>
    </row>
    <row r="55" spans="1:11" ht="30" hidden="1">
      <c r="A55" s="178"/>
      <c r="B55" s="178"/>
      <c r="C55" s="45" t="s">
        <v>8</v>
      </c>
      <c r="D55" s="45"/>
      <c r="E55" s="76">
        <f>F55+G55+H55+I55+J55</f>
        <v>0</v>
      </c>
      <c r="F55" s="76"/>
      <c r="G55" s="76"/>
      <c r="H55" s="76"/>
      <c r="I55" s="76"/>
      <c r="J55" s="76"/>
      <c r="K55" s="10">
        <f ca="1">F55+G55+H55+I55+J55+'прил 4 (15-20)'!F56+'прил 4 (15-20)'!G56+'прил 4 (15-20)'!H56+'прил 4 (15-20)'!I56+'прил 4 (15-20)'!J56+'прил 4 (15-20)'!K56</f>
        <v>1</v>
      </c>
    </row>
    <row r="56" spans="1:11" ht="30" hidden="1">
      <c r="A56" s="178"/>
      <c r="B56" s="178"/>
      <c r="C56" s="45" t="s">
        <v>20</v>
      </c>
      <c r="D56" s="45"/>
      <c r="E56" s="76">
        <f>F56+G56+H56+I56+J56</f>
        <v>0</v>
      </c>
      <c r="F56" s="76"/>
      <c r="G56" s="76"/>
      <c r="H56" s="76"/>
      <c r="I56" s="76"/>
      <c r="J56" s="76"/>
      <c r="K56" s="10">
        <f ca="1">F56+G56+H56+I56+J56+'прил 4 (15-20)'!F57+'прил 4 (15-20)'!G57+'прил 4 (15-20)'!H57+'прил 4 (15-20)'!I57+'прил 4 (15-20)'!J57+'прил 4 (15-20)'!K57</f>
        <v>0</v>
      </c>
    </row>
    <row r="57" spans="1:11" ht="15" hidden="1">
      <c r="A57" s="178"/>
      <c r="B57" s="178"/>
      <c r="C57" s="45" t="s">
        <v>10</v>
      </c>
      <c r="D57" s="45"/>
      <c r="E57" s="76">
        <f>F57+G57+H57+I57+J57</f>
        <v>0</v>
      </c>
      <c r="F57" s="76"/>
      <c r="G57" s="76"/>
      <c r="H57" s="76"/>
      <c r="I57" s="76"/>
      <c r="J57" s="76"/>
      <c r="K57" s="10">
        <f ca="1">F57+G57+H57+I57+J57+'прил 4 (15-20)'!F58+'прил 4 (15-20)'!G58+'прил 4 (15-20)'!H58+'прил 4 (15-20)'!I58+'прил 4 (15-20)'!J58+'прил 4 (15-20)'!K58</f>
        <v>0</v>
      </c>
    </row>
    <row r="58" spans="1:11" ht="16.5" hidden="1" customHeight="1" thickBot="1">
      <c r="A58" s="178" t="s">
        <v>127</v>
      </c>
      <c r="B58" s="178" t="s">
        <v>138</v>
      </c>
      <c r="C58" s="45" t="s">
        <v>13</v>
      </c>
      <c r="D58" s="45">
        <f t="shared" ref="D58:J58" si="11">D59+D60+D61+D62+D63</f>
        <v>0</v>
      </c>
      <c r="E58" s="76">
        <f t="shared" si="11"/>
        <v>0</v>
      </c>
      <c r="F58" s="76">
        <f t="shared" si="11"/>
        <v>0</v>
      </c>
      <c r="G58" s="76">
        <f t="shared" si="11"/>
        <v>0</v>
      </c>
      <c r="H58" s="76">
        <f t="shared" si="11"/>
        <v>0</v>
      </c>
      <c r="I58" s="76">
        <f t="shared" si="11"/>
        <v>0</v>
      </c>
      <c r="J58" s="76">
        <f t="shared" si="11"/>
        <v>0</v>
      </c>
      <c r="K58" s="10">
        <f ca="1">F58+G58+H58+I58+J58+'прил 4 (15-20)'!F59+'прил 4 (15-20)'!G59+'прил 4 (15-20)'!H59+'прил 4 (15-20)'!I59+'прил 4 (15-20)'!J59+'прил 4 (15-20)'!K59</f>
        <v>134</v>
      </c>
    </row>
    <row r="59" spans="1:11" ht="15" hidden="1">
      <c r="A59" s="178"/>
      <c r="B59" s="178"/>
      <c r="C59" s="45" t="s">
        <v>14</v>
      </c>
      <c r="D59" s="45"/>
      <c r="E59" s="76">
        <f>F59+G59+H59+I59+J59</f>
        <v>0</v>
      </c>
      <c r="F59" s="76"/>
      <c r="G59" s="76"/>
      <c r="H59" s="76"/>
      <c r="I59" s="76"/>
      <c r="J59" s="76"/>
      <c r="K59" s="10">
        <f ca="1">F59+G59+H59+I59+J59+'прил 4 (15-20)'!F60+'прил 4 (15-20)'!G60+'прил 4 (15-20)'!H60+'прил 4 (15-20)'!I60+'прил 4 (15-20)'!J60+'прил 4 (15-20)'!K60</f>
        <v>100</v>
      </c>
    </row>
    <row r="60" spans="1:11" ht="15" hidden="1">
      <c r="A60" s="178"/>
      <c r="B60" s="178"/>
      <c r="C60" s="45" t="s">
        <v>15</v>
      </c>
      <c r="D60" s="45"/>
      <c r="E60" s="76">
        <f>F60+G60+H60+I60+J60</f>
        <v>0</v>
      </c>
      <c r="F60" s="76"/>
      <c r="G60" s="76"/>
      <c r="H60" s="76"/>
      <c r="I60" s="76"/>
      <c r="J60" s="76"/>
      <c r="K60" s="10">
        <f ca="1">F60+G60+H60+I60+J60+'прил 4 (15-20)'!F61+'прил 4 (15-20)'!G61+'прил 4 (15-20)'!H61+'прил 4 (15-20)'!I61+'прил 4 (15-20)'!J61+'прил 4 (15-20)'!K61</f>
        <v>27</v>
      </c>
    </row>
    <row r="61" spans="1:11" ht="30" hidden="1">
      <c r="A61" s="178"/>
      <c r="B61" s="178"/>
      <c r="C61" s="45" t="s">
        <v>8</v>
      </c>
      <c r="D61" s="45"/>
      <c r="E61" s="76">
        <f>F61+G61+H61+I61+J61</f>
        <v>0</v>
      </c>
      <c r="F61" s="76"/>
      <c r="G61" s="76"/>
      <c r="H61" s="76"/>
      <c r="I61" s="76"/>
      <c r="J61" s="76"/>
      <c r="K61" s="10">
        <f ca="1">F61+G61+H61+I61+J61+'прил 4 (15-20)'!F62+'прил 4 (15-20)'!G62+'прил 4 (15-20)'!H62+'прил 4 (15-20)'!I62+'прил 4 (15-20)'!J62+'прил 4 (15-20)'!K62</f>
        <v>7</v>
      </c>
    </row>
    <row r="62" spans="1:11" ht="30" hidden="1">
      <c r="A62" s="178"/>
      <c r="B62" s="178"/>
      <c r="C62" s="45" t="s">
        <v>20</v>
      </c>
      <c r="D62" s="45"/>
      <c r="E62" s="76">
        <f>F62+G62+H62+I62+J62</f>
        <v>0</v>
      </c>
      <c r="F62" s="76"/>
      <c r="G62" s="76"/>
      <c r="H62" s="76"/>
      <c r="I62" s="76"/>
      <c r="J62" s="76"/>
      <c r="K62" s="10">
        <f ca="1">F62+G62+H62+I62+J62+'прил 4 (15-20)'!F63+'прил 4 (15-20)'!G63+'прил 4 (15-20)'!H63+'прил 4 (15-20)'!I63+'прил 4 (15-20)'!J63+'прил 4 (15-20)'!K63</f>
        <v>0</v>
      </c>
    </row>
    <row r="63" spans="1:11" ht="15" hidden="1">
      <c r="A63" s="178"/>
      <c r="B63" s="178"/>
      <c r="C63" s="45" t="s">
        <v>10</v>
      </c>
      <c r="D63" s="45"/>
      <c r="E63" s="76">
        <f>F63+G63+H63+I63+J63</f>
        <v>0</v>
      </c>
      <c r="F63" s="76"/>
      <c r="G63" s="76"/>
      <c r="H63" s="76"/>
      <c r="I63" s="76"/>
      <c r="J63" s="76"/>
      <c r="K63" s="10">
        <f ca="1">F63+G63+H63+I63+J63+'прил 4 (15-20)'!F64+'прил 4 (15-20)'!G64+'прил 4 (15-20)'!H64+'прил 4 (15-20)'!I64+'прил 4 (15-20)'!J64+'прил 4 (15-20)'!K64</f>
        <v>0</v>
      </c>
    </row>
    <row r="64" spans="1:11" ht="15.75" customHeight="1">
      <c r="A64" s="178" t="s">
        <v>25</v>
      </c>
      <c r="B64" s="178" t="s">
        <v>26</v>
      </c>
      <c r="C64" s="45" t="s">
        <v>13</v>
      </c>
      <c r="D64" s="45">
        <f t="shared" ref="D64:J64" si="12">D65+D66+D67+D68+D69</f>
        <v>0</v>
      </c>
      <c r="E64" s="76">
        <f t="shared" si="12"/>
        <v>0</v>
      </c>
      <c r="F64" s="76">
        <f t="shared" si="12"/>
        <v>0</v>
      </c>
      <c r="G64" s="76">
        <f t="shared" si="12"/>
        <v>0</v>
      </c>
      <c r="H64" s="76">
        <f t="shared" si="12"/>
        <v>0</v>
      </c>
      <c r="I64" s="76">
        <f t="shared" si="12"/>
        <v>0</v>
      </c>
      <c r="J64" s="76">
        <f t="shared" si="12"/>
        <v>0</v>
      </c>
      <c r="K64" s="10">
        <f ca="1">F64+G64+H64+I64+J64+'прил 4 (15-20)'!F65+'прил 4 (15-20)'!G65+'прил 4 (15-20)'!H65+'прил 4 (15-20)'!I65+'прил 4 (15-20)'!J65+'прил 4 (15-20)'!K65</f>
        <v>100</v>
      </c>
    </row>
    <row r="65" spans="1:11" ht="15">
      <c r="A65" s="178"/>
      <c r="B65" s="178"/>
      <c r="C65" s="45" t="s">
        <v>14</v>
      </c>
      <c r="D65" s="46"/>
      <c r="E65" s="76">
        <f>F65+G65+H65+I65+J65</f>
        <v>0</v>
      </c>
      <c r="F65" s="76"/>
      <c r="G65" s="76"/>
      <c r="H65" s="76"/>
      <c r="I65" s="76"/>
      <c r="J65" s="76"/>
      <c r="K65" s="10">
        <f ca="1">F65+G65+H65+I65+J65+'прил 4 (15-20)'!F66+'прил 4 (15-20)'!G66+'прил 4 (15-20)'!H66+'прил 4 (15-20)'!I66+'прил 4 (15-20)'!J66+'прил 4 (15-20)'!K66</f>
        <v>100</v>
      </c>
    </row>
    <row r="66" spans="1:11" ht="15">
      <c r="A66" s="178"/>
      <c r="B66" s="178"/>
      <c r="C66" s="45" t="s">
        <v>15</v>
      </c>
      <c r="D66" s="46"/>
      <c r="E66" s="76">
        <f>F66+G66+H66+I66+J66</f>
        <v>0</v>
      </c>
      <c r="F66" s="76"/>
      <c r="G66" s="76"/>
      <c r="H66" s="76"/>
      <c r="I66" s="76"/>
      <c r="J66" s="76"/>
      <c r="K66" s="10">
        <f ca="1">F66+G66+H66+I66+J66+'прил 4 (15-20)'!F67+'прил 4 (15-20)'!G67+'прил 4 (15-20)'!H67+'прил 4 (15-20)'!I67+'прил 4 (15-20)'!J67+'прил 4 (15-20)'!K67</f>
        <v>0</v>
      </c>
    </row>
    <row r="67" spans="1:11" ht="30">
      <c r="A67" s="178"/>
      <c r="B67" s="178"/>
      <c r="C67" s="45" t="s">
        <v>8</v>
      </c>
      <c r="D67" s="46"/>
      <c r="E67" s="76">
        <f>F67+G67+H67+I67+J67</f>
        <v>0</v>
      </c>
      <c r="F67" s="76"/>
      <c r="G67" s="76"/>
      <c r="H67" s="76"/>
      <c r="I67" s="76"/>
      <c r="J67" s="76"/>
      <c r="K67" s="10">
        <f ca="1">F67+G67+H67+I67+J67+'прил 4 (15-20)'!F68+'прил 4 (15-20)'!G68+'прил 4 (15-20)'!H68+'прил 4 (15-20)'!I68+'прил 4 (15-20)'!J68+'прил 4 (15-20)'!K68</f>
        <v>0</v>
      </c>
    </row>
    <row r="68" spans="1:11" ht="30">
      <c r="A68" s="178"/>
      <c r="B68" s="178"/>
      <c r="C68" s="45" t="s">
        <v>20</v>
      </c>
      <c r="D68" s="46"/>
      <c r="E68" s="76">
        <f>F68+G68+H68+I68+J68</f>
        <v>0</v>
      </c>
      <c r="F68" s="76"/>
      <c r="G68" s="76"/>
      <c r="H68" s="76"/>
      <c r="I68" s="76"/>
      <c r="J68" s="76"/>
      <c r="K68" s="10">
        <f ca="1">F68+G68+H68+I68+J68+'прил 4 (15-20)'!F69+'прил 4 (15-20)'!G69+'прил 4 (15-20)'!H69+'прил 4 (15-20)'!I69+'прил 4 (15-20)'!J69+'прил 4 (15-20)'!K69</f>
        <v>0</v>
      </c>
    </row>
    <row r="69" spans="1:11" ht="15">
      <c r="A69" s="178"/>
      <c r="B69" s="178"/>
      <c r="C69" s="45" t="s">
        <v>10</v>
      </c>
      <c r="D69" s="46"/>
      <c r="E69" s="76">
        <f>F69+G69+H69+I69+J69</f>
        <v>0</v>
      </c>
      <c r="F69" s="76"/>
      <c r="G69" s="76"/>
      <c r="H69" s="76"/>
      <c r="I69" s="76"/>
      <c r="J69" s="76"/>
      <c r="K69" s="10">
        <f ca="1">F69+G69+H69+I69+J69+'прил 4 (15-20)'!F70+'прил 4 (15-20)'!G70+'прил 4 (15-20)'!H70+'прил 4 (15-20)'!I70+'прил 4 (15-20)'!J70+'прил 4 (15-20)'!K70</f>
        <v>0</v>
      </c>
    </row>
    <row r="70" spans="1:11" ht="15.75" customHeight="1">
      <c r="A70" s="178" t="s">
        <v>27</v>
      </c>
      <c r="B70" s="178" t="s">
        <v>28</v>
      </c>
      <c r="C70" s="45" t="s">
        <v>13</v>
      </c>
      <c r="D70" s="45">
        <f t="shared" ref="D70:J70" si="13">D71+D72+D73+D74+D75</f>
        <v>51273</v>
      </c>
      <c r="E70" s="76">
        <f t="shared" si="13"/>
        <v>258665</v>
      </c>
      <c r="F70" s="76">
        <f t="shared" si="13"/>
        <v>51733</v>
      </c>
      <c r="G70" s="76">
        <f t="shared" si="13"/>
        <v>51733</v>
      </c>
      <c r="H70" s="76">
        <f t="shared" si="13"/>
        <v>51733</v>
      </c>
      <c r="I70" s="76">
        <f t="shared" si="13"/>
        <v>51733</v>
      </c>
      <c r="J70" s="76">
        <f t="shared" si="13"/>
        <v>51733</v>
      </c>
      <c r="K70" s="10">
        <f ca="1">F70+G70+H70+I70+J70+'прил 4 (15-20)'!F77+'прил 4 (15-20)'!G77+'прил 4 (15-20)'!H77+'прил 4 (15-20)'!I77+'прил 4 (15-20)'!J77+'прил 4 (15-20)'!K77</f>
        <v>530199</v>
      </c>
    </row>
    <row r="71" spans="1:11" ht="15">
      <c r="A71" s="178"/>
      <c r="B71" s="178"/>
      <c r="C71" s="45" t="s">
        <v>14</v>
      </c>
      <c r="D71" s="45">
        <f>D77+D84+D96+D102+D108</f>
        <v>0</v>
      </c>
      <c r="E71" s="76">
        <f>E77+E84+E96+E102+E108+E90</f>
        <v>0</v>
      </c>
      <c r="F71" s="76">
        <f t="shared" ref="F71:J75" si="14">F77+F84+F96+F102+F108</f>
        <v>0</v>
      </c>
      <c r="G71" s="76">
        <f t="shared" si="14"/>
        <v>0</v>
      </c>
      <c r="H71" s="76">
        <f t="shared" si="14"/>
        <v>0</v>
      </c>
      <c r="I71" s="76">
        <f t="shared" si="14"/>
        <v>0</v>
      </c>
      <c r="J71" s="76">
        <f t="shared" si="14"/>
        <v>0</v>
      </c>
      <c r="K71" s="10">
        <f ca="1">F71+G71+H71+I71+J71+'прил 4 (15-20)'!F78+'прил 4 (15-20)'!G78+'прил 4 (15-20)'!H78+'прил 4 (15-20)'!I78+'прил 4 (15-20)'!J78+'прил 4 (15-20)'!K78</f>
        <v>150</v>
      </c>
    </row>
    <row r="72" spans="1:11" ht="15">
      <c r="A72" s="178"/>
      <c r="B72" s="178"/>
      <c r="C72" s="45" t="s">
        <v>15</v>
      </c>
      <c r="D72" s="45">
        <f>D78+D85+D97+D103+D109</f>
        <v>0</v>
      </c>
      <c r="E72" s="76">
        <f>E78+E85+E97+E103+E109+E91</f>
        <v>0</v>
      </c>
      <c r="F72" s="76">
        <f t="shared" si="14"/>
        <v>0</v>
      </c>
      <c r="G72" s="76">
        <f t="shared" si="14"/>
        <v>0</v>
      </c>
      <c r="H72" s="76">
        <f t="shared" si="14"/>
        <v>0</v>
      </c>
      <c r="I72" s="76">
        <f t="shared" si="14"/>
        <v>0</v>
      </c>
      <c r="J72" s="76">
        <f t="shared" si="14"/>
        <v>0</v>
      </c>
      <c r="K72" s="10">
        <f ca="1">F72+G72+H72+I72+J72+'прил 4 (15-20)'!F79+'прил 4 (15-20)'!G79+'прил 4 (15-20)'!H79+'прил 4 (15-20)'!I79+'прил 4 (15-20)'!J79+'прил 4 (15-20)'!K79</f>
        <v>6251</v>
      </c>
    </row>
    <row r="73" spans="1:11" ht="30">
      <c r="A73" s="178"/>
      <c r="B73" s="178"/>
      <c r="C73" s="45" t="s">
        <v>8</v>
      </c>
      <c r="D73" s="45">
        <f>D79+D86+D98+D104+D110</f>
        <v>39533</v>
      </c>
      <c r="E73" s="76">
        <f>E79+E86+E98+E104+E110+E92</f>
        <v>197665</v>
      </c>
      <c r="F73" s="76">
        <f t="shared" si="14"/>
        <v>39533</v>
      </c>
      <c r="G73" s="76">
        <f t="shared" si="14"/>
        <v>39533</v>
      </c>
      <c r="H73" s="76">
        <f t="shared" si="14"/>
        <v>39533</v>
      </c>
      <c r="I73" s="76">
        <f t="shared" si="14"/>
        <v>39533</v>
      </c>
      <c r="J73" s="76">
        <f t="shared" si="14"/>
        <v>39533</v>
      </c>
      <c r="K73" s="10">
        <f ca="1">F73+G73+H73+I73+J73+'прил 4 (15-20)'!F80+'прил 4 (15-20)'!G80+'прил 4 (15-20)'!H80+'прил 4 (15-20)'!I80+'прил 4 (15-20)'!J80+'прил 4 (15-20)'!K80</f>
        <v>402870</v>
      </c>
    </row>
    <row r="74" spans="1:11" ht="30">
      <c r="A74" s="178"/>
      <c r="B74" s="178"/>
      <c r="C74" s="45" t="s">
        <v>20</v>
      </c>
      <c r="D74" s="45">
        <f>D80+D87+D99+D105+D111</f>
        <v>0</v>
      </c>
      <c r="E74" s="76">
        <f>E80+E87+E99+E105+E111</f>
        <v>0</v>
      </c>
      <c r="F74" s="76">
        <f t="shared" si="14"/>
        <v>0</v>
      </c>
      <c r="G74" s="76">
        <f t="shared" si="14"/>
        <v>0</v>
      </c>
      <c r="H74" s="76">
        <f t="shared" si="14"/>
        <v>0</v>
      </c>
      <c r="I74" s="76">
        <f t="shared" si="14"/>
        <v>0</v>
      </c>
      <c r="J74" s="76">
        <f t="shared" si="14"/>
        <v>0</v>
      </c>
      <c r="K74" s="10">
        <f ca="1">F74+G74+H74+I74+J74+'прил 4 (15-20)'!F81+'прил 4 (15-20)'!G81+'прил 4 (15-20)'!H81+'прил 4 (15-20)'!I81+'прил 4 (15-20)'!J81+'прил 4 (15-20)'!K81</f>
        <v>0</v>
      </c>
    </row>
    <row r="75" spans="1:11" ht="15">
      <c r="A75" s="178"/>
      <c r="B75" s="178"/>
      <c r="C75" s="45" t="s">
        <v>10</v>
      </c>
      <c r="D75" s="45">
        <f>D81+D88+D100+D106+D112</f>
        <v>11740</v>
      </c>
      <c r="E75" s="76">
        <f>E81+E88+E100+E106+E112</f>
        <v>61000</v>
      </c>
      <c r="F75" s="76">
        <f t="shared" si="14"/>
        <v>12200</v>
      </c>
      <c r="G75" s="76">
        <f t="shared" si="14"/>
        <v>12200</v>
      </c>
      <c r="H75" s="76">
        <f t="shared" si="14"/>
        <v>12200</v>
      </c>
      <c r="I75" s="76">
        <f t="shared" si="14"/>
        <v>12200</v>
      </c>
      <c r="J75" s="76">
        <f t="shared" si="14"/>
        <v>12200</v>
      </c>
      <c r="K75" s="10">
        <f ca="1">F75+G75+H75+I75+J75+'прил 4 (15-20)'!F82+'прил 4 (15-20)'!G82+'прил 4 (15-20)'!H82+'прил 4 (15-20)'!I82+'прил 4 (15-20)'!J82+'прил 4 (15-20)'!K82</f>
        <v>120928</v>
      </c>
    </row>
    <row r="76" spans="1:11" ht="45.75" customHeight="1">
      <c r="A76" s="180" t="s">
        <v>29</v>
      </c>
      <c r="B76" s="178" t="s">
        <v>30</v>
      </c>
      <c r="C76" s="45" t="s">
        <v>13</v>
      </c>
      <c r="D76" s="45">
        <f t="shared" ref="D76:J76" si="15">D77+D78+D79+D80+D81</f>
        <v>51273</v>
      </c>
      <c r="E76" s="76">
        <f t="shared" si="15"/>
        <v>258665</v>
      </c>
      <c r="F76" s="76">
        <f t="shared" si="15"/>
        <v>51733</v>
      </c>
      <c r="G76" s="76">
        <f t="shared" si="15"/>
        <v>51733</v>
      </c>
      <c r="H76" s="76">
        <f t="shared" si="15"/>
        <v>51733</v>
      </c>
      <c r="I76" s="76">
        <f t="shared" si="15"/>
        <v>51733</v>
      </c>
      <c r="J76" s="76">
        <f t="shared" si="15"/>
        <v>51733</v>
      </c>
      <c r="K76" s="10">
        <f ca="1">F76+G76+H76+I76+J76+'прил 4 (15-20)'!F83+'прил 4 (15-20)'!G83+'прил 4 (15-20)'!H83+'прил 4 (15-20)'!I83+'прил 4 (15-20)'!J83+'прил 4 (15-20)'!K83</f>
        <v>529764</v>
      </c>
    </row>
    <row r="77" spans="1:11" ht="15">
      <c r="A77" s="181"/>
      <c r="B77" s="178"/>
      <c r="C77" s="45" t="s">
        <v>14</v>
      </c>
      <c r="D77" s="46"/>
      <c r="E77" s="76">
        <f>G77</f>
        <v>0</v>
      </c>
      <c r="F77" s="76"/>
      <c r="G77" s="76"/>
      <c r="H77" s="76"/>
      <c r="I77" s="76"/>
      <c r="J77" s="76"/>
      <c r="K77" s="10">
        <f ca="1">F77+G77+H77+I77+J77+'прил 4 (15-20)'!F84+'прил 4 (15-20)'!G84+'прил 4 (15-20)'!H84+'прил 4 (15-20)'!I84+'прил 4 (15-20)'!J84+'прил 4 (15-20)'!K84</f>
        <v>100</v>
      </c>
    </row>
    <row r="78" spans="1:11" ht="15">
      <c r="A78" s="181"/>
      <c r="B78" s="178"/>
      <c r="C78" s="45" t="s">
        <v>15</v>
      </c>
      <c r="D78" s="46"/>
      <c r="E78" s="76">
        <f>F78+G78+H78+I78+J78</f>
        <v>0</v>
      </c>
      <c r="F78" s="76"/>
      <c r="G78" s="76"/>
      <c r="H78" s="76"/>
      <c r="I78" s="76"/>
      <c r="J78" s="76"/>
      <c r="K78" s="10">
        <f ca="1">F78+G78+H78+I78+J78+'прил 4 (15-20)'!F85+'прил 4 (15-20)'!G85+'прил 4 (15-20)'!H85+'прил 4 (15-20)'!I85+'прил 4 (15-20)'!J85+'прил 4 (15-20)'!K85</f>
        <v>6237</v>
      </c>
    </row>
    <row r="79" spans="1:11" ht="30">
      <c r="A79" s="181"/>
      <c r="B79" s="178"/>
      <c r="C79" s="45" t="s">
        <v>8</v>
      </c>
      <c r="D79" s="45">
        <v>39533</v>
      </c>
      <c r="E79" s="76">
        <f>F79+G79+H79+I79+J79</f>
        <v>197665</v>
      </c>
      <c r="F79" s="76">
        <v>39533</v>
      </c>
      <c r="G79" s="76">
        <v>39533</v>
      </c>
      <c r="H79" s="76">
        <v>39533</v>
      </c>
      <c r="I79" s="76">
        <v>39533</v>
      </c>
      <c r="J79" s="76">
        <v>39533</v>
      </c>
      <c r="K79" s="10">
        <f ca="1">F79+G79+H79+I79+J79+'прил 4 (15-20)'!F86+'прил 4 (15-20)'!G86+'прил 4 (15-20)'!H86+'прил 4 (15-20)'!I86+'прил 4 (15-20)'!J86+'прил 4 (15-20)'!K86</f>
        <v>402499</v>
      </c>
    </row>
    <row r="80" spans="1:11" ht="30">
      <c r="A80" s="181"/>
      <c r="B80" s="178"/>
      <c r="C80" s="45" t="s">
        <v>20</v>
      </c>
      <c r="D80" s="46"/>
      <c r="E80" s="76">
        <f>F80+G80+H80+I80+J80</f>
        <v>0</v>
      </c>
      <c r="F80" s="76"/>
      <c r="G80" s="76"/>
      <c r="H80" s="76"/>
      <c r="I80" s="76"/>
      <c r="J80" s="76"/>
      <c r="K80" s="10">
        <f ca="1">F80+G80+H80+I80+J80+'прил 4 (15-20)'!F87+'прил 4 (15-20)'!G87+'прил 4 (15-20)'!H87+'прил 4 (15-20)'!I87+'прил 4 (15-20)'!J87+'прил 4 (15-20)'!K87</f>
        <v>0</v>
      </c>
    </row>
    <row r="81" spans="1:11" ht="15">
      <c r="A81" s="182"/>
      <c r="B81" s="178"/>
      <c r="C81" s="45" t="s">
        <v>10</v>
      </c>
      <c r="D81" s="45">
        <v>11740</v>
      </c>
      <c r="E81" s="76">
        <f>F81+G81+H81+I81+J81</f>
        <v>61000</v>
      </c>
      <c r="F81" s="76">
        <v>12200</v>
      </c>
      <c r="G81" s="76">
        <v>12200</v>
      </c>
      <c r="H81" s="76">
        <v>12200</v>
      </c>
      <c r="I81" s="76">
        <v>12200</v>
      </c>
      <c r="J81" s="76">
        <v>12200</v>
      </c>
      <c r="K81" s="10">
        <f ca="1">F81+G81+H81+I81+J81+'прил 4 (15-20)'!F88+'прил 4 (15-20)'!G88+'прил 4 (15-20)'!H88+'прил 4 (15-20)'!I88+'прил 4 (15-20)'!J88+'прил 4 (15-20)'!K88</f>
        <v>120928</v>
      </c>
    </row>
    <row r="82" spans="1:11" ht="33.75" hidden="1" customHeight="1">
      <c r="A82" s="178" t="s">
        <v>31</v>
      </c>
      <c r="B82" s="178" t="s">
        <v>24</v>
      </c>
      <c r="C82" s="178" t="s">
        <v>13</v>
      </c>
      <c r="D82" s="178">
        <f t="shared" ref="D82:J82" si="16">D84+D85+D86+D87+D88</f>
        <v>0</v>
      </c>
      <c r="E82" s="183">
        <f t="shared" si="16"/>
        <v>0</v>
      </c>
      <c r="F82" s="183">
        <f t="shared" si="16"/>
        <v>0</v>
      </c>
      <c r="G82" s="183">
        <f t="shared" si="16"/>
        <v>0</v>
      </c>
      <c r="H82" s="183">
        <f t="shared" si="16"/>
        <v>0</v>
      </c>
      <c r="I82" s="183">
        <f t="shared" si="16"/>
        <v>0</v>
      </c>
      <c r="J82" s="183">
        <f t="shared" si="16"/>
        <v>0</v>
      </c>
      <c r="K82" s="10">
        <f ca="1">F82+G82+H82+I82+J82+'прил 4 (15-20)'!F89+'прил 4 (15-20)'!G89+'прил 4 (15-20)'!H89+'прил 4 (15-20)'!I89+'прил 4 (15-20)'!J89+'прил 4 (15-20)'!K89</f>
        <v>8</v>
      </c>
    </row>
    <row r="83" spans="1:11" ht="13.5" hidden="1" customHeight="1" thickBot="1">
      <c r="A83" s="178"/>
      <c r="B83" s="178"/>
      <c r="C83" s="178"/>
      <c r="D83" s="178"/>
      <c r="E83" s="183"/>
      <c r="F83" s="183"/>
      <c r="G83" s="183"/>
      <c r="H83" s="183"/>
      <c r="I83" s="183"/>
      <c r="J83" s="183"/>
      <c r="K83" s="10">
        <f ca="1">F83+G83+H83+I83+J83+'прил 4 (15-20)'!F90+'прил 4 (15-20)'!G90+'прил 4 (15-20)'!H90+'прил 4 (15-20)'!I90+'прил 4 (15-20)'!J90+'прил 4 (15-20)'!K90</f>
        <v>0</v>
      </c>
    </row>
    <row r="84" spans="1:11" ht="15" hidden="1">
      <c r="A84" s="178"/>
      <c r="B84" s="178"/>
      <c r="C84" s="45" t="s">
        <v>14</v>
      </c>
      <c r="D84" s="45"/>
      <c r="E84" s="76"/>
      <c r="F84" s="76"/>
      <c r="G84" s="76"/>
      <c r="H84" s="76"/>
      <c r="I84" s="76"/>
      <c r="J84" s="76"/>
      <c r="K84" s="10">
        <f ca="1">F84+G84+H84+I84+J84+'прил 4 (15-20)'!F91+'прил 4 (15-20)'!G91+'прил 4 (15-20)'!H91+'прил 4 (15-20)'!I91+'прил 4 (15-20)'!J91+'прил 4 (15-20)'!K91</f>
        <v>0</v>
      </c>
    </row>
    <row r="85" spans="1:11" ht="15" hidden="1">
      <c r="A85" s="178"/>
      <c r="B85" s="178"/>
      <c r="C85" s="45" t="s">
        <v>15</v>
      </c>
      <c r="D85" s="45"/>
      <c r="E85" s="76"/>
      <c r="F85" s="76"/>
      <c r="G85" s="76"/>
      <c r="H85" s="76"/>
      <c r="I85" s="76"/>
      <c r="J85" s="76"/>
      <c r="K85" s="10">
        <f ca="1">F85+G85+H85+I85+J85+'прил 4 (15-20)'!F92+'прил 4 (15-20)'!G92+'прил 4 (15-20)'!H92+'прил 4 (15-20)'!I92+'прил 4 (15-20)'!J92+'прил 4 (15-20)'!K92</f>
        <v>0</v>
      </c>
    </row>
    <row r="86" spans="1:11" ht="30" hidden="1">
      <c r="A86" s="178"/>
      <c r="B86" s="178"/>
      <c r="C86" s="45" t="s">
        <v>8</v>
      </c>
      <c r="D86" s="45"/>
      <c r="E86" s="76">
        <f>F86+G86+H86+I86+J86</f>
        <v>0</v>
      </c>
      <c r="F86" s="76"/>
      <c r="G86" s="76"/>
      <c r="H86" s="76"/>
      <c r="I86" s="76"/>
      <c r="J86" s="76"/>
      <c r="K86" s="10">
        <f ca="1">F86+G86+H86+I86+J86+'прил 4 (15-20)'!F93+'прил 4 (15-20)'!G93+'прил 4 (15-20)'!H93+'прил 4 (15-20)'!I93+'прил 4 (15-20)'!J93+'прил 4 (15-20)'!K93</f>
        <v>8</v>
      </c>
    </row>
    <row r="87" spans="1:11" ht="30" hidden="1">
      <c r="A87" s="178"/>
      <c r="B87" s="178"/>
      <c r="C87" s="45" t="s">
        <v>20</v>
      </c>
      <c r="D87" s="45"/>
      <c r="E87" s="76"/>
      <c r="F87" s="76"/>
      <c r="G87" s="76"/>
      <c r="H87" s="76"/>
      <c r="I87" s="76"/>
      <c r="J87" s="76"/>
      <c r="K87" s="10">
        <f ca="1">F87+G87+H87+I87+J87+'прил 4 (15-20)'!F94+'прил 4 (15-20)'!G94+'прил 4 (15-20)'!H94+'прил 4 (15-20)'!I94+'прил 4 (15-20)'!J94+'прил 4 (15-20)'!K94</f>
        <v>0</v>
      </c>
    </row>
    <row r="88" spans="1:11" ht="15" hidden="1">
      <c r="A88" s="178"/>
      <c r="B88" s="178"/>
      <c r="C88" s="45" t="s">
        <v>10</v>
      </c>
      <c r="D88" s="45"/>
      <c r="E88" s="76"/>
      <c r="F88" s="76"/>
      <c r="G88" s="76"/>
      <c r="H88" s="76"/>
      <c r="I88" s="76"/>
      <c r="J88" s="76"/>
      <c r="K88" s="10">
        <f ca="1">F88+G88+H88+I88+J88+'прил 4 (15-20)'!F95+'прил 4 (15-20)'!G95+'прил 4 (15-20)'!H95+'прил 4 (15-20)'!I95+'прил 4 (15-20)'!J95+'прил 4 (15-20)'!K95</f>
        <v>0</v>
      </c>
    </row>
    <row r="89" spans="1:11" ht="16.5" hidden="1" customHeight="1" thickBot="1">
      <c r="A89" s="178" t="s">
        <v>128</v>
      </c>
      <c r="B89" s="178" t="s">
        <v>145</v>
      </c>
      <c r="C89" s="45" t="s">
        <v>13</v>
      </c>
      <c r="D89" s="45">
        <f t="shared" ref="D89:J89" si="17">D90+D91+D92+D93+D94</f>
        <v>0</v>
      </c>
      <c r="E89" s="76">
        <f t="shared" si="17"/>
        <v>0</v>
      </c>
      <c r="F89" s="76">
        <f t="shared" si="17"/>
        <v>0</v>
      </c>
      <c r="G89" s="76">
        <f t="shared" si="17"/>
        <v>0</v>
      </c>
      <c r="H89" s="76">
        <f t="shared" si="17"/>
        <v>0</v>
      </c>
      <c r="I89" s="76">
        <f t="shared" si="17"/>
        <v>0</v>
      </c>
      <c r="J89" s="76">
        <f t="shared" si="17"/>
        <v>0</v>
      </c>
      <c r="K89" s="10">
        <f ca="1">F89+G89+H89+I89+J89+'прил 4 (15-20)'!F96+'прил 4 (15-20)'!G96+'прил 4 (15-20)'!H96+'прил 4 (15-20)'!I96+'прил 4 (15-20)'!J96+'прил 4 (15-20)'!K96</f>
        <v>67</v>
      </c>
    </row>
    <row r="90" spans="1:11" ht="15" hidden="1">
      <c r="A90" s="178"/>
      <c r="B90" s="178"/>
      <c r="C90" s="45" t="s">
        <v>14</v>
      </c>
      <c r="D90" s="45"/>
      <c r="E90" s="76">
        <f>F90+G90+H90+I90+J90</f>
        <v>0</v>
      </c>
      <c r="F90" s="76"/>
      <c r="G90" s="76"/>
      <c r="H90" s="76"/>
      <c r="I90" s="76"/>
      <c r="J90" s="76"/>
      <c r="K90" s="10">
        <f ca="1">F90+G90+H90+I90+J90+'прил 4 (15-20)'!F97+'прил 4 (15-20)'!G97+'прил 4 (15-20)'!H97+'прил 4 (15-20)'!I97+'прил 4 (15-20)'!J97+'прил 4 (15-20)'!K97</f>
        <v>50</v>
      </c>
    </row>
    <row r="91" spans="1:11" ht="15" hidden="1">
      <c r="A91" s="178"/>
      <c r="B91" s="178"/>
      <c r="C91" s="45" t="s">
        <v>15</v>
      </c>
      <c r="D91" s="45"/>
      <c r="E91" s="76">
        <f>F91+G91+H91+I91+J91</f>
        <v>0</v>
      </c>
      <c r="F91" s="76"/>
      <c r="G91" s="76"/>
      <c r="H91" s="76"/>
      <c r="I91" s="76"/>
      <c r="J91" s="76"/>
      <c r="K91" s="10">
        <f ca="1">F91+G91+H91+I91+J91+'прил 4 (15-20)'!F98+'прил 4 (15-20)'!G98+'прил 4 (15-20)'!H98+'прил 4 (15-20)'!I98+'прил 4 (15-20)'!J98+'прил 4 (15-20)'!K98</f>
        <v>14</v>
      </c>
    </row>
    <row r="92" spans="1:11" ht="15" hidden="1">
      <c r="A92" s="178"/>
      <c r="B92" s="178"/>
      <c r="C92" s="45" t="s">
        <v>33</v>
      </c>
      <c r="D92" s="45"/>
      <c r="E92" s="76">
        <f>F92+G92+H92+I92+J92</f>
        <v>0</v>
      </c>
      <c r="F92" s="76"/>
      <c r="G92" s="76"/>
      <c r="H92" s="76"/>
      <c r="I92" s="76"/>
      <c r="J92" s="76"/>
      <c r="K92" s="10">
        <f ca="1">F92+G92+H92+I92+J92+'прил 4 (15-20)'!F99+'прил 4 (15-20)'!G99+'прил 4 (15-20)'!H99+'прил 4 (15-20)'!I99+'прил 4 (15-20)'!J99+'прил 4 (15-20)'!K99</f>
        <v>3</v>
      </c>
    </row>
    <row r="93" spans="1:11" ht="15" hidden="1">
      <c r="A93" s="178"/>
      <c r="B93" s="178"/>
      <c r="C93" s="45" t="s">
        <v>34</v>
      </c>
      <c r="D93" s="45"/>
      <c r="E93" s="76">
        <f>F93+G93+H93+I93+J93</f>
        <v>0</v>
      </c>
      <c r="F93" s="76"/>
      <c r="G93" s="76"/>
      <c r="H93" s="76"/>
      <c r="I93" s="76"/>
      <c r="J93" s="76"/>
      <c r="K93" s="10">
        <f ca="1">F93+G93+H93+I93+J93+'прил 4 (15-20)'!F100+'прил 4 (15-20)'!G100+'прил 4 (15-20)'!H100+'прил 4 (15-20)'!I100+'прил 4 (15-20)'!J100+'прил 4 (15-20)'!K100</f>
        <v>0</v>
      </c>
    </row>
    <row r="94" spans="1:11" ht="15" hidden="1">
      <c r="A94" s="178"/>
      <c r="B94" s="178"/>
      <c r="C94" s="45" t="s">
        <v>10</v>
      </c>
      <c r="D94" s="45"/>
      <c r="E94" s="76">
        <f>F94+G94+H94+I94+J94</f>
        <v>0</v>
      </c>
      <c r="F94" s="76"/>
      <c r="G94" s="76"/>
      <c r="H94" s="76"/>
      <c r="I94" s="76"/>
      <c r="J94" s="76"/>
      <c r="K94" s="10">
        <f ca="1">F94+G94+H94+I94+J94+'прил 4 (15-20)'!F101+'прил 4 (15-20)'!G101+'прил 4 (15-20)'!H101+'прил 4 (15-20)'!I101+'прил 4 (15-20)'!J101+'прил 4 (15-20)'!K101</f>
        <v>0</v>
      </c>
    </row>
    <row r="95" spans="1:11" ht="31.5" hidden="1" customHeight="1">
      <c r="A95" s="178" t="s">
        <v>32</v>
      </c>
      <c r="B95" s="178" t="s">
        <v>157</v>
      </c>
      <c r="C95" s="45" t="s">
        <v>13</v>
      </c>
      <c r="D95" s="45">
        <f t="shared" ref="D95:J95" si="18">D96+D97+D98+D99+D100</f>
        <v>0</v>
      </c>
      <c r="E95" s="76">
        <f t="shared" si="18"/>
        <v>0</v>
      </c>
      <c r="F95" s="76">
        <f t="shared" si="18"/>
        <v>0</v>
      </c>
      <c r="G95" s="76">
        <f t="shared" si="18"/>
        <v>0</v>
      </c>
      <c r="H95" s="76">
        <f t="shared" si="18"/>
        <v>0</v>
      </c>
      <c r="I95" s="76">
        <f t="shared" si="18"/>
        <v>0</v>
      </c>
      <c r="J95" s="76">
        <f t="shared" si="18"/>
        <v>0</v>
      </c>
      <c r="K95" s="10">
        <f ca="1">F95+G95+H95+I95+J95+'прил 4 (15-20)'!F102+'прил 4 (15-20)'!G102+'прил 4 (15-20)'!H102+'прил 4 (15-20)'!I102+'прил 4 (15-20)'!J102+'прил 4 (15-20)'!K102</f>
        <v>0</v>
      </c>
    </row>
    <row r="96" spans="1:11" ht="41.25" hidden="1" customHeight="1">
      <c r="A96" s="178"/>
      <c r="B96" s="179"/>
      <c r="C96" s="45" t="s">
        <v>14</v>
      </c>
      <c r="D96" s="46"/>
      <c r="E96" s="76"/>
      <c r="F96" s="76"/>
      <c r="G96" s="76"/>
      <c r="H96" s="76"/>
      <c r="I96" s="76"/>
      <c r="J96" s="76"/>
      <c r="K96" s="10">
        <f ca="1">F96+G96+H96+I96+J96+'прил 4 (15-20)'!F103+'прил 4 (15-20)'!G103+'прил 4 (15-20)'!H103+'прил 4 (15-20)'!I103+'прил 4 (15-20)'!J103+'прил 4 (15-20)'!K103</f>
        <v>0</v>
      </c>
    </row>
    <row r="97" spans="1:11" ht="15" hidden="1">
      <c r="A97" s="178"/>
      <c r="B97" s="179"/>
      <c r="C97" s="45" t="s">
        <v>15</v>
      </c>
      <c r="D97" s="46"/>
      <c r="E97" s="76"/>
      <c r="F97" s="76"/>
      <c r="G97" s="76"/>
      <c r="H97" s="76"/>
      <c r="I97" s="76"/>
      <c r="J97" s="76"/>
      <c r="K97" s="10">
        <f ca="1">F97+G97+H97+I97+J97+'прил 4 (15-20)'!F104+'прил 4 (15-20)'!G104+'прил 4 (15-20)'!H104+'прил 4 (15-20)'!I104+'прил 4 (15-20)'!J104+'прил 4 (15-20)'!K104</f>
        <v>0</v>
      </c>
    </row>
    <row r="98" spans="1:11" ht="15" hidden="1">
      <c r="A98" s="178"/>
      <c r="B98" s="179"/>
      <c r="C98" s="45" t="s">
        <v>33</v>
      </c>
      <c r="D98" s="46"/>
      <c r="E98" s="76">
        <f>F98+G98+H98+I98+J98</f>
        <v>0</v>
      </c>
      <c r="F98" s="76"/>
      <c r="G98" s="76"/>
      <c r="H98" s="76"/>
      <c r="I98" s="76"/>
      <c r="J98" s="76"/>
      <c r="K98" s="10">
        <f ca="1">F98+G98+H98+I98+J98+'прил 4 (15-20)'!F105+'прил 4 (15-20)'!G105+'прил 4 (15-20)'!H105+'прил 4 (15-20)'!I105+'прил 4 (15-20)'!J105+'прил 4 (15-20)'!K105</f>
        <v>0</v>
      </c>
    </row>
    <row r="99" spans="1:11" ht="15" hidden="1">
      <c r="A99" s="178"/>
      <c r="B99" s="179"/>
      <c r="C99" s="45" t="s">
        <v>34</v>
      </c>
      <c r="D99" s="46"/>
      <c r="E99" s="76">
        <f>F99+G99+H99+I99+J99</f>
        <v>0</v>
      </c>
      <c r="F99" s="76"/>
      <c r="G99" s="76"/>
      <c r="H99" s="76"/>
      <c r="I99" s="76"/>
      <c r="J99" s="76"/>
      <c r="K99" s="10">
        <f ca="1">F99+G99+H99+I99+J99+'прил 4 (15-20)'!F106+'прил 4 (15-20)'!G106+'прил 4 (15-20)'!H106+'прил 4 (15-20)'!I106+'прил 4 (15-20)'!J106+'прил 4 (15-20)'!K106</f>
        <v>0</v>
      </c>
    </row>
    <row r="100" spans="1:11" ht="15" hidden="1">
      <c r="A100" s="178"/>
      <c r="B100" s="179"/>
      <c r="C100" s="45" t="s">
        <v>10</v>
      </c>
      <c r="D100" s="46"/>
      <c r="E100" s="76">
        <f>F100+G100+H100+I100+J100</f>
        <v>0</v>
      </c>
      <c r="F100" s="76"/>
      <c r="G100" s="76"/>
      <c r="H100" s="76"/>
      <c r="I100" s="76"/>
      <c r="J100" s="76"/>
      <c r="K100" s="10">
        <f ca="1">F100+G100+H100+I100+J100+'прил 4 (15-20)'!F107+'прил 4 (15-20)'!G107+'прил 4 (15-20)'!H107+'прил 4 (15-20)'!I107+'прил 4 (15-20)'!J107+'прил 4 (15-20)'!K107</f>
        <v>0</v>
      </c>
    </row>
    <row r="101" spans="1:11" ht="15.75" hidden="1" customHeight="1" thickBot="1">
      <c r="A101" s="178" t="s">
        <v>35</v>
      </c>
      <c r="B101" s="178" t="s">
        <v>36</v>
      </c>
      <c r="C101" s="45" t="s">
        <v>13</v>
      </c>
      <c r="D101" s="45">
        <f t="shared" ref="D101:J101" si="19">D102+D103+D104+D105+D106</f>
        <v>0</v>
      </c>
      <c r="E101" s="76">
        <f t="shared" si="19"/>
        <v>0</v>
      </c>
      <c r="F101" s="76">
        <f t="shared" si="19"/>
        <v>0</v>
      </c>
      <c r="G101" s="76">
        <f t="shared" si="19"/>
        <v>0</v>
      </c>
      <c r="H101" s="76">
        <f t="shared" si="19"/>
        <v>0</v>
      </c>
      <c r="I101" s="76">
        <f t="shared" si="19"/>
        <v>0</v>
      </c>
      <c r="J101" s="76">
        <f t="shared" si="19"/>
        <v>0</v>
      </c>
      <c r="K101" s="10">
        <f ca="1">F101+G101+H101+I101+J101+'прил 4 (15-20)'!F108+'прил 4 (15-20)'!G108+'прил 4 (15-20)'!H108+'прил 4 (15-20)'!I108+'прил 4 (15-20)'!J108+'прил 4 (15-20)'!K108</f>
        <v>300</v>
      </c>
    </row>
    <row r="102" spans="1:11" ht="15" hidden="1">
      <c r="A102" s="178"/>
      <c r="B102" s="178"/>
      <c r="C102" s="45" t="s">
        <v>14</v>
      </c>
      <c r="D102" s="45"/>
      <c r="E102" s="76"/>
      <c r="F102" s="76"/>
      <c r="G102" s="76"/>
      <c r="H102" s="76"/>
      <c r="I102" s="76"/>
      <c r="J102" s="76"/>
      <c r="K102" s="10">
        <f ca="1">F102+G102+H102+I102+J102+'прил 4 (15-20)'!F109+'прил 4 (15-20)'!G109+'прил 4 (15-20)'!H109+'прил 4 (15-20)'!I109+'прил 4 (15-20)'!J109+'прил 4 (15-20)'!K109</f>
        <v>0</v>
      </c>
    </row>
    <row r="103" spans="1:11" ht="15" hidden="1">
      <c r="A103" s="178"/>
      <c r="B103" s="178"/>
      <c r="C103" s="45" t="s">
        <v>15</v>
      </c>
      <c r="D103" s="45"/>
      <c r="E103" s="76"/>
      <c r="F103" s="76"/>
      <c r="G103" s="76"/>
      <c r="H103" s="76"/>
      <c r="I103" s="76"/>
      <c r="J103" s="76"/>
      <c r="K103" s="10">
        <f ca="1">F103+G103+H103+I103+J103+'прил 4 (15-20)'!F110+'прил 4 (15-20)'!G110+'прил 4 (15-20)'!H110+'прил 4 (15-20)'!I110+'прил 4 (15-20)'!J110+'прил 4 (15-20)'!K110</f>
        <v>0</v>
      </c>
    </row>
    <row r="104" spans="1:11" ht="30" hidden="1">
      <c r="A104" s="178"/>
      <c r="B104" s="178"/>
      <c r="C104" s="45" t="s">
        <v>8</v>
      </c>
      <c r="D104" s="45"/>
      <c r="E104" s="76">
        <f>F104+G104+H104+I104+J104</f>
        <v>0</v>
      </c>
      <c r="F104" s="76"/>
      <c r="G104" s="76"/>
      <c r="H104" s="76"/>
      <c r="I104" s="76"/>
      <c r="J104" s="76"/>
      <c r="K104" s="10">
        <f ca="1">F104+G104+H104+I104+J104+'прил 4 (15-20)'!F111+'прил 4 (15-20)'!G111+'прил 4 (15-20)'!H111+'прил 4 (15-20)'!I111+'прил 4 (15-20)'!J111+'прил 4 (15-20)'!K111</f>
        <v>300</v>
      </c>
    </row>
    <row r="105" spans="1:11" ht="30" hidden="1">
      <c r="A105" s="178"/>
      <c r="B105" s="178"/>
      <c r="C105" s="45" t="s">
        <v>20</v>
      </c>
      <c r="D105" s="45"/>
      <c r="E105" s="76"/>
      <c r="F105" s="76"/>
      <c r="G105" s="76"/>
      <c r="H105" s="76"/>
      <c r="I105" s="76"/>
      <c r="J105" s="76"/>
      <c r="K105" s="10">
        <f ca="1">F105+G105+H105+I105+J105+'прил 4 (15-20)'!F112+'прил 4 (15-20)'!G112+'прил 4 (15-20)'!H112+'прил 4 (15-20)'!I112+'прил 4 (15-20)'!J112+'прил 4 (15-20)'!K112</f>
        <v>0</v>
      </c>
    </row>
    <row r="106" spans="1:11" ht="15" hidden="1">
      <c r="A106" s="178"/>
      <c r="B106" s="178"/>
      <c r="C106" s="45" t="s">
        <v>10</v>
      </c>
      <c r="D106" s="45"/>
      <c r="E106" s="76">
        <f>F106+G106+H106+I106+J106</f>
        <v>0</v>
      </c>
      <c r="F106" s="76"/>
      <c r="G106" s="76"/>
      <c r="H106" s="76"/>
      <c r="I106" s="76"/>
      <c r="J106" s="76"/>
      <c r="K106" s="10">
        <f ca="1">F106+G106+H106+I106+J106+'прил 4 (15-20)'!F113+'прил 4 (15-20)'!G113+'прил 4 (15-20)'!H113+'прил 4 (15-20)'!I113+'прил 4 (15-20)'!J113+'прил 4 (15-20)'!K113</f>
        <v>0</v>
      </c>
    </row>
    <row r="107" spans="1:11" ht="15.75" hidden="1" customHeight="1">
      <c r="A107" s="178" t="s">
        <v>37</v>
      </c>
      <c r="B107" s="178" t="s">
        <v>38</v>
      </c>
      <c r="C107" s="45" t="s">
        <v>13</v>
      </c>
      <c r="D107" s="45">
        <f t="shared" ref="D107:J107" si="20">D108+D109+D110+D111+D112</f>
        <v>0</v>
      </c>
      <c r="E107" s="76">
        <f t="shared" si="20"/>
        <v>0</v>
      </c>
      <c r="F107" s="76">
        <f t="shared" si="20"/>
        <v>0</v>
      </c>
      <c r="G107" s="76">
        <f t="shared" si="20"/>
        <v>0</v>
      </c>
      <c r="H107" s="76">
        <f t="shared" si="20"/>
        <v>0</v>
      </c>
      <c r="I107" s="76">
        <f t="shared" si="20"/>
        <v>0</v>
      </c>
      <c r="J107" s="76">
        <f t="shared" si="20"/>
        <v>0</v>
      </c>
      <c r="K107" s="10">
        <f ca="1">F107+G107+H107+I107+J107+'прил 4 (15-20)'!F114+'прил 4 (15-20)'!G114+'прил 4 (15-20)'!H114+'прил 4 (15-20)'!I114+'прил 4 (15-20)'!J114+'прил 4 (15-20)'!K114</f>
        <v>60</v>
      </c>
    </row>
    <row r="108" spans="1:11" ht="15" hidden="1">
      <c r="A108" s="178"/>
      <c r="B108" s="178"/>
      <c r="C108" s="45" t="s">
        <v>14</v>
      </c>
      <c r="D108" s="46"/>
      <c r="E108" s="76"/>
      <c r="F108" s="76"/>
      <c r="G108" s="76"/>
      <c r="H108" s="76"/>
      <c r="I108" s="76"/>
      <c r="J108" s="76"/>
      <c r="K108" s="10">
        <f ca="1">F108+G108+H108+I108+J108+'прил 4 (15-20)'!F115+'прил 4 (15-20)'!G115+'прил 4 (15-20)'!H115+'прил 4 (15-20)'!I115+'прил 4 (15-20)'!J115+'прил 4 (15-20)'!K115</f>
        <v>0</v>
      </c>
    </row>
    <row r="109" spans="1:11" ht="15" hidden="1">
      <c r="A109" s="178"/>
      <c r="B109" s="178"/>
      <c r="C109" s="45" t="s">
        <v>15</v>
      </c>
      <c r="D109" s="46"/>
      <c r="E109" s="76"/>
      <c r="F109" s="76"/>
      <c r="G109" s="76"/>
      <c r="H109" s="76"/>
      <c r="I109" s="76"/>
      <c r="J109" s="76"/>
      <c r="K109" s="10">
        <f ca="1">F109+G109+H109+I109+J109+'прил 4 (15-20)'!F116+'прил 4 (15-20)'!G116+'прил 4 (15-20)'!H116+'прил 4 (15-20)'!I116+'прил 4 (15-20)'!J116+'прил 4 (15-20)'!K116</f>
        <v>0</v>
      </c>
    </row>
    <row r="110" spans="1:11" ht="30" hidden="1">
      <c r="A110" s="178"/>
      <c r="B110" s="178"/>
      <c r="C110" s="45" t="s">
        <v>8</v>
      </c>
      <c r="D110" s="46"/>
      <c r="E110" s="76">
        <f t="shared" ref="E110:E118" si="21">F110+G110+H110+I110+J110</f>
        <v>0</v>
      </c>
      <c r="F110" s="76"/>
      <c r="G110" s="76"/>
      <c r="H110" s="76"/>
      <c r="I110" s="76"/>
      <c r="J110" s="76"/>
      <c r="K110" s="10">
        <f ca="1">F110+G110+H110+I110+J110+'прил 4 (15-20)'!F117+'прил 4 (15-20)'!G117+'прил 4 (15-20)'!H117+'прил 4 (15-20)'!I117+'прил 4 (15-20)'!J117+'прил 4 (15-20)'!K117</f>
        <v>60</v>
      </c>
    </row>
    <row r="111" spans="1:11" ht="30" hidden="1">
      <c r="A111" s="178"/>
      <c r="B111" s="178"/>
      <c r="C111" s="45" t="s">
        <v>20</v>
      </c>
      <c r="D111" s="46"/>
      <c r="E111" s="76">
        <f t="shared" si="21"/>
        <v>0</v>
      </c>
      <c r="F111" s="76"/>
      <c r="G111" s="76"/>
      <c r="H111" s="76"/>
      <c r="I111" s="76"/>
      <c r="J111" s="76"/>
      <c r="K111" s="10">
        <f ca="1">F111+G111+H111+I111+J111+'прил 4 (15-20)'!F118+'прил 4 (15-20)'!G118+'прил 4 (15-20)'!H118+'прил 4 (15-20)'!I118+'прил 4 (15-20)'!J118+'прил 4 (15-20)'!K118</f>
        <v>0</v>
      </c>
    </row>
    <row r="112" spans="1:11" ht="15" hidden="1">
      <c r="A112" s="178"/>
      <c r="B112" s="178"/>
      <c r="C112" s="45" t="s">
        <v>10</v>
      </c>
      <c r="D112" s="46"/>
      <c r="E112" s="76">
        <f t="shared" si="21"/>
        <v>0</v>
      </c>
      <c r="F112" s="76"/>
      <c r="G112" s="76"/>
      <c r="H112" s="76"/>
      <c r="I112" s="76"/>
      <c r="J112" s="76"/>
      <c r="K112" s="10">
        <f ca="1">F112+G112+H112+I112+J112+'прил 4 (15-20)'!F119+'прил 4 (15-20)'!G119+'прил 4 (15-20)'!H119+'прил 4 (15-20)'!I119+'прил 4 (15-20)'!J119+'прил 4 (15-20)'!K119</f>
        <v>0</v>
      </c>
    </row>
    <row r="113" spans="1:11" ht="30" customHeight="1">
      <c r="A113" s="180" t="s">
        <v>39</v>
      </c>
      <c r="B113" s="178" t="s">
        <v>41</v>
      </c>
      <c r="C113" s="45" t="s">
        <v>13</v>
      </c>
      <c r="D113" s="45">
        <f>D114+D115+D116+D117+D118</f>
        <v>221240</v>
      </c>
      <c r="E113" s="76">
        <f t="shared" si="21"/>
        <v>1014915</v>
      </c>
      <c r="F113" s="76">
        <f>F114+F115+F116+F117+F118</f>
        <v>202983</v>
      </c>
      <c r="G113" s="76">
        <f>G114+G115+G116+G117+G118</f>
        <v>202983</v>
      </c>
      <c r="H113" s="76">
        <f>H114+H115+H116+H117+H118</f>
        <v>202983</v>
      </c>
      <c r="I113" s="76">
        <f>I114+I115+I116+I117+I118</f>
        <v>202983</v>
      </c>
      <c r="J113" s="76">
        <f>J114+J115+J116+J117+J118</f>
        <v>202983</v>
      </c>
      <c r="K113" s="10">
        <f ca="1">F113+G113+H113+I113+J113+'прил 4 (15-20)'!F126+'прил 4 (15-20)'!G126+'прил 4 (15-20)'!H126+'прил 4 (15-20)'!I126+'прил 4 (15-20)'!J126+'прил 4 (15-20)'!K126</f>
        <v>2309790</v>
      </c>
    </row>
    <row r="114" spans="1:11" ht="15">
      <c r="A114" s="181"/>
      <c r="B114" s="178"/>
      <c r="C114" s="45" t="s">
        <v>14</v>
      </c>
      <c r="D114" s="45">
        <f>D120+D126+D132+D138+D156+D162+D168+D174+D144+D150</f>
        <v>0</v>
      </c>
      <c r="E114" s="76">
        <f t="shared" si="21"/>
        <v>0</v>
      </c>
      <c r="F114" s="76">
        <f>F120+F126+F132+F138+F156+F162+F168+F174+F144+F150</f>
        <v>0</v>
      </c>
      <c r="G114" s="76">
        <f>G120+G126+G132+G138+G156+G162+G168+G174+G144+G150</f>
        <v>0</v>
      </c>
      <c r="H114" s="76">
        <f>H120+H126+H132+H138+H156+H162+H168+H174+H144+H150</f>
        <v>0</v>
      </c>
      <c r="I114" s="76">
        <f>I120+I126+I132+I138+I156+I162+I168+I174+I144+I150</f>
        <v>0</v>
      </c>
      <c r="J114" s="76">
        <f>J120+J126+J132+J138+J156+J162+J168+J174+J144+J150</f>
        <v>0</v>
      </c>
      <c r="K114" s="10">
        <f ca="1">F114+G114+H114+I114+J114+'прил 4 (15-20)'!F127+'прил 4 (15-20)'!G127+'прил 4 (15-20)'!H127+'прил 4 (15-20)'!I127+'прил 4 (15-20)'!J127+'прил 4 (15-20)'!K127</f>
        <v>6198</v>
      </c>
    </row>
    <row r="115" spans="1:11" ht="15">
      <c r="A115" s="181"/>
      <c r="B115" s="178"/>
      <c r="C115" s="45" t="s">
        <v>15</v>
      </c>
      <c r="D115" s="45">
        <f>D121+D127+D133+D139+D157+D163+D169+D175</f>
        <v>18360</v>
      </c>
      <c r="E115" s="76">
        <f t="shared" si="21"/>
        <v>0</v>
      </c>
      <c r="F115" s="76">
        <f>F121+F127+F133+F139+F157+F163+F169+F175</f>
        <v>0</v>
      </c>
      <c r="G115" s="76">
        <f>G121+G127+G133+G139+G157+G163+G169+G175</f>
        <v>0</v>
      </c>
      <c r="H115" s="76">
        <f>H121+H127+H133+H139+H157+H163+H169+H175</f>
        <v>0</v>
      </c>
      <c r="I115" s="76">
        <f>I121+I127+I133+I139+I157+I163+I169+I175</f>
        <v>0</v>
      </c>
      <c r="J115" s="76">
        <f>J121+J127+J133+J139+J157+J163+J169+J175</f>
        <v>0</v>
      </c>
      <c r="K115" s="10">
        <f ca="1">F115+G115+H115+I115+J115+'прил 4 (15-20)'!F128+'прил 4 (15-20)'!G128+'прил 4 (15-20)'!H128+'прил 4 (15-20)'!I128+'прил 4 (15-20)'!J128+'прил 4 (15-20)'!K128</f>
        <v>141305</v>
      </c>
    </row>
    <row r="116" spans="1:11" ht="30">
      <c r="A116" s="181"/>
      <c r="B116" s="178"/>
      <c r="C116" s="45" t="s">
        <v>8</v>
      </c>
      <c r="D116" s="45">
        <f>D122+D128+D134+D140+D158</f>
        <v>184782</v>
      </c>
      <c r="E116" s="76">
        <f t="shared" si="21"/>
        <v>913710</v>
      </c>
      <c r="F116" s="76">
        <f t="shared" ref="F116:J118" si="22">F122+F128+F134+F140+F158</f>
        <v>182742</v>
      </c>
      <c r="G116" s="76">
        <f t="shared" si="22"/>
        <v>182742</v>
      </c>
      <c r="H116" s="76">
        <f t="shared" si="22"/>
        <v>182742</v>
      </c>
      <c r="I116" s="76">
        <f t="shared" si="22"/>
        <v>182742</v>
      </c>
      <c r="J116" s="76">
        <f t="shared" si="22"/>
        <v>182742</v>
      </c>
      <c r="K116" s="10">
        <f ca="1">F116+G116+H116+I116+J116+'прил 4 (15-20)'!F129+'прил 4 (15-20)'!G129+'прил 4 (15-20)'!H129+'прил 4 (15-20)'!I129+'прил 4 (15-20)'!J129+'прил 4 (15-20)'!K129</f>
        <v>1814158</v>
      </c>
    </row>
    <row r="117" spans="1:11" ht="30">
      <c r="A117" s="181"/>
      <c r="B117" s="178"/>
      <c r="C117" s="45" t="s">
        <v>20</v>
      </c>
      <c r="D117" s="45">
        <f>D123+D129+D135+D141+D159</f>
        <v>0</v>
      </c>
      <c r="E117" s="76">
        <f t="shared" si="21"/>
        <v>0</v>
      </c>
      <c r="F117" s="76">
        <f t="shared" si="22"/>
        <v>0</v>
      </c>
      <c r="G117" s="76">
        <f t="shared" si="22"/>
        <v>0</v>
      </c>
      <c r="H117" s="76">
        <f t="shared" si="22"/>
        <v>0</v>
      </c>
      <c r="I117" s="76">
        <f t="shared" si="22"/>
        <v>0</v>
      </c>
      <c r="J117" s="76">
        <f t="shared" si="22"/>
        <v>0</v>
      </c>
      <c r="K117" s="10">
        <f ca="1">F117+G117+H117+I117+J117+'прил 4 (15-20)'!F130+'прил 4 (15-20)'!G130+'прил 4 (15-20)'!H130+'прил 4 (15-20)'!I130+'прил 4 (15-20)'!J130+'прил 4 (15-20)'!K130</f>
        <v>0</v>
      </c>
    </row>
    <row r="118" spans="1:11" ht="15">
      <c r="A118" s="182"/>
      <c r="B118" s="178"/>
      <c r="C118" s="45" t="s">
        <v>10</v>
      </c>
      <c r="D118" s="45">
        <f>D124+D130+D136+D142+D160</f>
        <v>18098</v>
      </c>
      <c r="E118" s="76">
        <f t="shared" si="21"/>
        <v>101205</v>
      </c>
      <c r="F118" s="76">
        <f t="shared" si="22"/>
        <v>20241</v>
      </c>
      <c r="G118" s="76">
        <f t="shared" si="22"/>
        <v>20241</v>
      </c>
      <c r="H118" s="76">
        <f t="shared" si="22"/>
        <v>20241</v>
      </c>
      <c r="I118" s="76">
        <f t="shared" si="22"/>
        <v>20241</v>
      </c>
      <c r="J118" s="76">
        <f t="shared" si="22"/>
        <v>20241</v>
      </c>
      <c r="K118" s="10">
        <f ca="1">F118+G118+H118+I118+J118+'прил 4 (15-20)'!F131+'прил 4 (15-20)'!G131+'прил 4 (15-20)'!H131+'прил 4 (15-20)'!I131+'прил 4 (15-20)'!J131+'прил 4 (15-20)'!K131</f>
        <v>348129</v>
      </c>
    </row>
    <row r="119" spans="1:11" ht="15.75" customHeight="1">
      <c r="A119" s="180" t="s">
        <v>40</v>
      </c>
      <c r="B119" s="178" t="s">
        <v>42</v>
      </c>
      <c r="C119" s="45" t="s">
        <v>13</v>
      </c>
      <c r="D119" s="45">
        <f t="shared" ref="D119:J119" si="23">D120+D121+D122+D123+D124</f>
        <v>198821</v>
      </c>
      <c r="E119" s="76">
        <f t="shared" si="23"/>
        <v>1004820</v>
      </c>
      <c r="F119" s="76">
        <f t="shared" si="23"/>
        <v>200964</v>
      </c>
      <c r="G119" s="76">
        <f t="shared" si="23"/>
        <v>200964</v>
      </c>
      <c r="H119" s="76">
        <f t="shared" si="23"/>
        <v>200964</v>
      </c>
      <c r="I119" s="76">
        <f t="shared" si="23"/>
        <v>200964</v>
      </c>
      <c r="J119" s="76">
        <f t="shared" si="23"/>
        <v>200964</v>
      </c>
      <c r="K119" s="10">
        <f ca="1">F119+G119+H119+I119+J119+'прил 4 (15-20)'!F132+'прил 4 (15-20)'!G132+'прил 4 (15-20)'!H132+'прил 4 (15-20)'!I132+'прил 4 (15-20)'!J132+'прил 4 (15-20)'!K132</f>
        <v>2011406</v>
      </c>
    </row>
    <row r="120" spans="1:11" ht="15">
      <c r="A120" s="181"/>
      <c r="B120" s="178"/>
      <c r="C120" s="45" t="s">
        <v>14</v>
      </c>
      <c r="D120" s="45"/>
      <c r="E120" s="76">
        <f>F120+G120+H120+I120+J120</f>
        <v>0</v>
      </c>
      <c r="F120" s="76"/>
      <c r="G120" s="76"/>
      <c r="H120" s="76"/>
      <c r="I120" s="76"/>
      <c r="J120" s="76"/>
      <c r="K120" s="10">
        <f ca="1">F120+G120+H120+I120+J120+'прил 4 (15-20)'!F133+'прил 4 (15-20)'!G133+'прил 4 (15-20)'!H133+'прил 4 (15-20)'!I133+'прил 4 (15-20)'!J133+'прил 4 (15-20)'!K133</f>
        <v>50</v>
      </c>
    </row>
    <row r="121" spans="1:11" ht="15">
      <c r="A121" s="181"/>
      <c r="B121" s="178"/>
      <c r="C121" s="45" t="s">
        <v>15</v>
      </c>
      <c r="D121" s="45"/>
      <c r="E121" s="76">
        <f>F121+G121+H121+I121+J121</f>
        <v>0</v>
      </c>
      <c r="F121" s="76"/>
      <c r="G121" s="76"/>
      <c r="H121" s="76"/>
      <c r="I121" s="76"/>
      <c r="J121" s="76"/>
      <c r="K121" s="10">
        <f ca="1">F121+G121+H121+I121+J121+'прил 4 (15-20)'!F134+'прил 4 (15-20)'!G134+'прил 4 (15-20)'!H134+'прил 4 (15-20)'!I134+'прил 4 (15-20)'!J134+'прил 4 (15-20)'!K134</f>
        <v>23687</v>
      </c>
    </row>
    <row r="122" spans="1:11" ht="30">
      <c r="A122" s="181"/>
      <c r="B122" s="178"/>
      <c r="C122" s="45" t="s">
        <v>8</v>
      </c>
      <c r="D122" s="45">
        <v>181724</v>
      </c>
      <c r="E122" s="76">
        <f>F122+G122+H122+I122+J122</f>
        <v>908620</v>
      </c>
      <c r="F122" s="76">
        <v>181724</v>
      </c>
      <c r="G122" s="76">
        <v>181724</v>
      </c>
      <c r="H122" s="76">
        <v>181724</v>
      </c>
      <c r="I122" s="76">
        <v>181724</v>
      </c>
      <c r="J122" s="76">
        <v>181724</v>
      </c>
      <c r="K122" s="10">
        <f ca="1">F122+G122+H122+I122+J122+'прил 4 (15-20)'!F135+'прил 4 (15-20)'!G135+'прил 4 (15-20)'!H135+'прил 4 (15-20)'!I135+'прил 4 (15-20)'!J135+'прил 4 (15-20)'!K135</f>
        <v>1785770</v>
      </c>
    </row>
    <row r="123" spans="1:11" ht="30">
      <c r="A123" s="181"/>
      <c r="B123" s="178"/>
      <c r="C123" s="45" t="s">
        <v>20</v>
      </c>
      <c r="D123" s="46"/>
      <c r="E123" s="76">
        <f>F123+G123+H123+I123+J123</f>
        <v>0</v>
      </c>
      <c r="F123" s="76"/>
      <c r="G123" s="76"/>
      <c r="H123" s="76"/>
      <c r="I123" s="76"/>
      <c r="J123" s="76"/>
      <c r="K123" s="10">
        <f ca="1">F123+G123+H123+I123+J123+'прил 4 (15-20)'!F136+'прил 4 (15-20)'!G136+'прил 4 (15-20)'!H136+'прил 4 (15-20)'!I136+'прил 4 (15-20)'!J136+'прил 4 (15-20)'!K136</f>
        <v>0</v>
      </c>
    </row>
    <row r="124" spans="1:11" ht="15">
      <c r="A124" s="182"/>
      <c r="B124" s="178"/>
      <c r="C124" s="45" t="s">
        <v>10</v>
      </c>
      <c r="D124" s="45">
        <v>17097</v>
      </c>
      <c r="E124" s="76">
        <f>F124+G124+H124+I124+J124</f>
        <v>96200</v>
      </c>
      <c r="F124" s="76">
        <v>19240</v>
      </c>
      <c r="G124" s="76">
        <v>19240</v>
      </c>
      <c r="H124" s="76">
        <v>19240</v>
      </c>
      <c r="I124" s="76">
        <v>19240</v>
      </c>
      <c r="J124" s="76">
        <v>19240</v>
      </c>
      <c r="K124" s="10">
        <f ca="1">F124+G124+H124+I124+J124+'прил 4 (15-20)'!F137+'прил 4 (15-20)'!G137+'прил 4 (15-20)'!H137+'прил 4 (15-20)'!I137+'прил 4 (15-20)'!J137+'прил 4 (15-20)'!K137</f>
        <v>201899</v>
      </c>
    </row>
    <row r="125" spans="1:11" ht="15.75" hidden="1" customHeight="1" thickBot="1">
      <c r="A125" s="178" t="s">
        <v>43</v>
      </c>
      <c r="B125" s="96" t="s">
        <v>160</v>
      </c>
      <c r="C125" s="45" t="s">
        <v>13</v>
      </c>
      <c r="D125" s="45">
        <f t="shared" ref="D125:J125" si="24">D126+D127+D128+D129+D130</f>
        <v>20400</v>
      </c>
      <c r="E125" s="76">
        <f t="shared" si="24"/>
        <v>0</v>
      </c>
      <c r="F125" s="76">
        <f t="shared" si="24"/>
        <v>0</v>
      </c>
      <c r="G125" s="76">
        <f t="shared" si="24"/>
        <v>0</v>
      </c>
      <c r="H125" s="76">
        <f t="shared" si="24"/>
        <v>0</v>
      </c>
      <c r="I125" s="76">
        <f t="shared" si="24"/>
        <v>0</v>
      </c>
      <c r="J125" s="76">
        <f t="shared" si="24"/>
        <v>0</v>
      </c>
      <c r="K125" s="10">
        <f ca="1">F125+G125+H125+I125+J125+'прил 4 (15-20)'!F138+'прил 4 (15-20)'!G138+'прил 4 (15-20)'!H138+'прил 4 (15-20)'!I138+'прил 4 (15-20)'!J138+'прил 4 (15-20)'!K138</f>
        <v>133354</v>
      </c>
    </row>
    <row r="126" spans="1:11" ht="15" hidden="1">
      <c r="A126" s="178"/>
      <c r="B126" s="106"/>
      <c r="C126" s="45" t="s">
        <v>14</v>
      </c>
      <c r="D126" s="45"/>
      <c r="E126" s="76">
        <f>F126+G126+H126+I126+J126</f>
        <v>0</v>
      </c>
      <c r="F126" s="76"/>
      <c r="G126" s="76"/>
      <c r="H126" s="76"/>
      <c r="I126" s="76"/>
      <c r="J126" s="76"/>
      <c r="K126" s="10">
        <f ca="1">F126+G126+H126+I126+J126+'прил 4 (15-20)'!F139+'прил 4 (15-20)'!G139+'прил 4 (15-20)'!H139+'прил 4 (15-20)'!I139+'прил 4 (15-20)'!J139+'прил 4 (15-20)'!K139</f>
        <v>386</v>
      </c>
    </row>
    <row r="127" spans="1:11" ht="15" hidden="1">
      <c r="A127" s="178"/>
      <c r="B127" s="106"/>
      <c r="C127" s="45" t="s">
        <v>15</v>
      </c>
      <c r="D127" s="45">
        <v>18360</v>
      </c>
      <c r="E127" s="76">
        <f>F127+G127+H127+I127+J127</f>
        <v>0</v>
      </c>
      <c r="F127" s="76"/>
      <c r="G127" s="76"/>
      <c r="H127" s="76"/>
      <c r="I127" s="76"/>
      <c r="J127" s="76"/>
      <c r="K127" s="10">
        <f ca="1">F127+G127+H127+I127+J127+'прил 4 (15-20)'!F140+'прил 4 (15-20)'!G140+'прил 4 (15-20)'!H140+'прил 4 (15-20)'!I140+'прил 4 (15-20)'!J140+'прил 4 (15-20)'!K140</f>
        <v>116320</v>
      </c>
    </row>
    <row r="128" spans="1:11" ht="30" hidden="1">
      <c r="A128" s="178"/>
      <c r="B128" s="106"/>
      <c r="C128" s="45" t="s">
        <v>8</v>
      </c>
      <c r="D128" s="45">
        <v>2040</v>
      </c>
      <c r="E128" s="76">
        <f>F128+G128+H128+I128+J128</f>
        <v>0</v>
      </c>
      <c r="F128" s="76">
        <v>0</v>
      </c>
      <c r="G128" s="76">
        <v>0</v>
      </c>
      <c r="H128" s="76">
        <v>0</v>
      </c>
      <c r="I128" s="76">
        <v>0</v>
      </c>
      <c r="J128" s="76">
        <v>0</v>
      </c>
      <c r="K128" s="10">
        <f ca="1">F128+G128+H128+I128+J128+'прил 4 (15-20)'!F141+'прил 4 (15-20)'!G141+'прил 4 (15-20)'!H141+'прил 4 (15-20)'!I141+'прил 4 (15-20)'!J141+'прил 4 (15-20)'!K141</f>
        <v>16648</v>
      </c>
    </row>
    <row r="129" spans="1:11" ht="30" hidden="1">
      <c r="A129" s="178"/>
      <c r="B129" s="106"/>
      <c r="C129" s="45" t="s">
        <v>20</v>
      </c>
      <c r="D129" s="45"/>
      <c r="E129" s="76">
        <f>F129+G129+H129+I129+J129</f>
        <v>0</v>
      </c>
      <c r="F129" s="76"/>
      <c r="G129" s="76"/>
      <c r="H129" s="76"/>
      <c r="I129" s="76"/>
      <c r="J129" s="76"/>
      <c r="K129" s="10">
        <f ca="1">F129+G129+H129+I129+J129+'прил 4 (15-20)'!F142+'прил 4 (15-20)'!G142+'прил 4 (15-20)'!H142+'прил 4 (15-20)'!I142+'прил 4 (15-20)'!J142+'прил 4 (15-20)'!K142</f>
        <v>0</v>
      </c>
    </row>
    <row r="130" spans="1:11" ht="15" hidden="1">
      <c r="A130" s="178"/>
      <c r="B130" s="106"/>
      <c r="C130" s="45" t="s">
        <v>10</v>
      </c>
      <c r="D130" s="45"/>
      <c r="E130" s="76">
        <f>F130+G130+H130+I130+J130</f>
        <v>0</v>
      </c>
      <c r="F130" s="76"/>
      <c r="G130" s="76"/>
      <c r="H130" s="76"/>
      <c r="I130" s="76"/>
      <c r="J130" s="76"/>
      <c r="K130" s="10">
        <f ca="1">F130+G130+H130+I130+J130+'прил 4 (15-20)'!F143+'прил 4 (15-20)'!G143+'прил 4 (15-20)'!H143+'прил 4 (15-20)'!I143+'прил 4 (15-20)'!J143+'прил 4 (15-20)'!K143</f>
        <v>0</v>
      </c>
    </row>
    <row r="131" spans="1:11" ht="15.75" hidden="1" customHeight="1">
      <c r="A131" s="178" t="s">
        <v>44</v>
      </c>
      <c r="B131" s="178" t="s">
        <v>38</v>
      </c>
      <c r="C131" s="45" t="s">
        <v>13</v>
      </c>
      <c r="D131" s="45">
        <f t="shared" ref="D131:J131" si="25">D132+D133+D134+D135+D136</f>
        <v>0</v>
      </c>
      <c r="E131" s="76">
        <f t="shared" si="25"/>
        <v>0</v>
      </c>
      <c r="F131" s="76">
        <f t="shared" si="25"/>
        <v>0</v>
      </c>
      <c r="G131" s="76">
        <f t="shared" si="25"/>
        <v>0</v>
      </c>
      <c r="H131" s="76">
        <f t="shared" si="25"/>
        <v>0</v>
      </c>
      <c r="I131" s="76">
        <f t="shared" si="25"/>
        <v>0</v>
      </c>
      <c r="J131" s="76">
        <f t="shared" si="25"/>
        <v>0</v>
      </c>
      <c r="K131" s="10">
        <f ca="1">F131+G131+H131+I131+J131+'прил 4 (15-20)'!F144+'прил 4 (15-20)'!G144+'прил 4 (15-20)'!H144+'прил 4 (15-20)'!I144+'прил 4 (15-20)'!J144+'прил 4 (15-20)'!K144</f>
        <v>418</v>
      </c>
    </row>
    <row r="132" spans="1:11" ht="15" hidden="1">
      <c r="A132" s="178"/>
      <c r="B132" s="178"/>
      <c r="C132" s="45" t="s">
        <v>14</v>
      </c>
      <c r="D132" s="45"/>
      <c r="E132" s="76"/>
      <c r="F132" s="76"/>
      <c r="G132" s="76"/>
      <c r="H132" s="76"/>
      <c r="I132" s="76"/>
      <c r="J132" s="76"/>
      <c r="K132" s="10">
        <f ca="1">F132+G132+H132+I132+J132+'прил 4 (15-20)'!F145+'прил 4 (15-20)'!G145+'прил 4 (15-20)'!H145+'прил 4 (15-20)'!I145+'прил 4 (15-20)'!J145+'прил 4 (15-20)'!K145</f>
        <v>0</v>
      </c>
    </row>
    <row r="133" spans="1:11" ht="15" hidden="1">
      <c r="A133" s="178"/>
      <c r="B133" s="178"/>
      <c r="C133" s="45" t="s">
        <v>15</v>
      </c>
      <c r="D133" s="45"/>
      <c r="E133" s="76"/>
      <c r="F133" s="76"/>
      <c r="G133" s="76"/>
      <c r="H133" s="76"/>
      <c r="I133" s="76"/>
      <c r="J133" s="76"/>
      <c r="K133" s="10">
        <f ca="1">F133+G133+H133+I133+J133+'прил 4 (15-20)'!F146+'прил 4 (15-20)'!G146+'прил 4 (15-20)'!H146+'прил 4 (15-20)'!I146+'прил 4 (15-20)'!J146+'прил 4 (15-20)'!K146</f>
        <v>0</v>
      </c>
    </row>
    <row r="134" spans="1:11" ht="30" hidden="1">
      <c r="A134" s="178"/>
      <c r="B134" s="178"/>
      <c r="C134" s="45" t="s">
        <v>8</v>
      </c>
      <c r="D134" s="45"/>
      <c r="E134" s="76">
        <f>F134+G134+H134+I134++J134</f>
        <v>0</v>
      </c>
      <c r="F134" s="76"/>
      <c r="G134" s="76"/>
      <c r="H134" s="76"/>
      <c r="I134" s="76"/>
      <c r="J134" s="76"/>
      <c r="K134" s="10">
        <f ca="1">F134+G134+H134+I134+J134+'прил 4 (15-20)'!F147+'прил 4 (15-20)'!G147+'прил 4 (15-20)'!H147+'прил 4 (15-20)'!I147+'прил 4 (15-20)'!J147+'прил 4 (15-20)'!K147</f>
        <v>418</v>
      </c>
    </row>
    <row r="135" spans="1:11" ht="30" hidden="1">
      <c r="A135" s="178"/>
      <c r="B135" s="178"/>
      <c r="C135" s="45" t="s">
        <v>20</v>
      </c>
      <c r="D135" s="45"/>
      <c r="E135" s="76">
        <f>F135+G135+H135+I135++J135</f>
        <v>0</v>
      </c>
      <c r="F135" s="76"/>
      <c r="G135" s="76"/>
      <c r="H135" s="76"/>
      <c r="I135" s="76"/>
      <c r="J135" s="76"/>
      <c r="K135" s="10">
        <f ca="1">F135+G135+H135+I135+J135+'прил 4 (15-20)'!F148+'прил 4 (15-20)'!G148+'прил 4 (15-20)'!H148+'прил 4 (15-20)'!I148+'прил 4 (15-20)'!J148+'прил 4 (15-20)'!K148</f>
        <v>0</v>
      </c>
    </row>
    <row r="136" spans="1:11" ht="15" hidden="1">
      <c r="A136" s="178"/>
      <c r="B136" s="178"/>
      <c r="C136" s="45" t="s">
        <v>10</v>
      </c>
      <c r="D136" s="45"/>
      <c r="E136" s="76">
        <f>F136+G136+H136+I136++J136</f>
        <v>0</v>
      </c>
      <c r="F136" s="76"/>
      <c r="G136" s="76"/>
      <c r="H136" s="76"/>
      <c r="I136" s="76"/>
      <c r="J136" s="76"/>
      <c r="K136" s="10">
        <f ca="1">F136+G136+H136+I136+J136+'прил 4 (15-20)'!F149+'прил 4 (15-20)'!G149+'прил 4 (15-20)'!H149+'прил 4 (15-20)'!I149+'прил 4 (15-20)'!J149+'прил 4 (15-20)'!K149</f>
        <v>0</v>
      </c>
    </row>
    <row r="137" spans="1:11" ht="47.25" hidden="1" customHeight="1" thickBot="1">
      <c r="A137" s="178" t="s">
        <v>45</v>
      </c>
      <c r="B137" s="178" t="s">
        <v>24</v>
      </c>
      <c r="C137" s="45" t="s">
        <v>13</v>
      </c>
      <c r="D137" s="45">
        <f t="shared" ref="D137:J137" si="26">D138+D139+D140+D141+D142</f>
        <v>0</v>
      </c>
      <c r="E137" s="76">
        <f t="shared" si="26"/>
        <v>0</v>
      </c>
      <c r="F137" s="76">
        <f t="shared" si="26"/>
        <v>0</v>
      </c>
      <c r="G137" s="76">
        <f t="shared" si="26"/>
        <v>0</v>
      </c>
      <c r="H137" s="76">
        <f t="shared" si="26"/>
        <v>0</v>
      </c>
      <c r="I137" s="76">
        <f t="shared" si="26"/>
        <v>0</v>
      </c>
      <c r="J137" s="76">
        <f t="shared" si="26"/>
        <v>0</v>
      </c>
      <c r="K137" s="10">
        <f ca="1">F137+G137+H137+I137+J137+'прил 4 (15-20)'!F150+'прил 4 (15-20)'!G150+'прил 4 (15-20)'!H150+'прил 4 (15-20)'!I150+'прил 4 (15-20)'!J150+'прил 4 (15-20)'!K150</f>
        <v>450</v>
      </c>
    </row>
    <row r="138" spans="1:11" ht="15" hidden="1">
      <c r="A138" s="178"/>
      <c r="B138" s="178"/>
      <c r="C138" s="45" t="s">
        <v>14</v>
      </c>
      <c r="D138" s="45"/>
      <c r="E138" s="76"/>
      <c r="F138" s="76"/>
      <c r="G138" s="76"/>
      <c r="H138" s="76"/>
      <c r="I138" s="76"/>
      <c r="J138" s="76"/>
      <c r="K138" s="10">
        <f ca="1">F138+G138+H138+I138+J138+'прил 4 (15-20)'!F151+'прил 4 (15-20)'!G151+'прил 4 (15-20)'!H151+'прил 4 (15-20)'!I151+'прил 4 (15-20)'!J151+'прил 4 (15-20)'!K151</f>
        <v>0</v>
      </c>
    </row>
    <row r="139" spans="1:11" ht="15" hidden="1">
      <c r="A139" s="178"/>
      <c r="B139" s="178"/>
      <c r="C139" s="45" t="s">
        <v>15</v>
      </c>
      <c r="D139" s="45"/>
      <c r="E139" s="76"/>
      <c r="F139" s="76"/>
      <c r="G139" s="76"/>
      <c r="H139" s="76"/>
      <c r="I139" s="76"/>
      <c r="J139" s="76"/>
      <c r="K139" s="10">
        <f ca="1">F139+G139+H139+I139+J139+'прил 4 (15-20)'!F152+'прил 4 (15-20)'!G152+'прил 4 (15-20)'!H152+'прил 4 (15-20)'!I152+'прил 4 (15-20)'!J152+'прил 4 (15-20)'!K152</f>
        <v>0</v>
      </c>
    </row>
    <row r="140" spans="1:11" ht="34.5" hidden="1" customHeight="1" thickBot="1">
      <c r="A140" s="178"/>
      <c r="B140" s="178"/>
      <c r="C140" s="45" t="s">
        <v>8</v>
      </c>
      <c r="D140" s="45"/>
      <c r="E140" s="76">
        <f t="shared" ref="E140:E154" si="27">F140+G140+H140+I140+J140</f>
        <v>0</v>
      </c>
      <c r="F140" s="76"/>
      <c r="G140" s="76"/>
      <c r="H140" s="76"/>
      <c r="I140" s="76"/>
      <c r="J140" s="76"/>
      <c r="K140" s="10">
        <f ca="1">F140+G140+H140+I140+J140+'прил 4 (15-20)'!F153+'прил 4 (15-20)'!G153+'прил 4 (15-20)'!H153+'прил 4 (15-20)'!I153+'прил 4 (15-20)'!J153+'прил 4 (15-20)'!K153</f>
        <v>450</v>
      </c>
    </row>
    <row r="141" spans="1:11" ht="30" hidden="1">
      <c r="A141" s="178"/>
      <c r="B141" s="178"/>
      <c r="C141" s="45" t="s">
        <v>20</v>
      </c>
      <c r="D141" s="45"/>
      <c r="E141" s="76">
        <f t="shared" si="27"/>
        <v>0</v>
      </c>
      <c r="F141" s="76"/>
      <c r="G141" s="76"/>
      <c r="H141" s="76"/>
      <c r="I141" s="76"/>
      <c r="J141" s="76"/>
      <c r="K141" s="10">
        <f ca="1">F141+G141+H141+I141+J141+'прил 4 (15-20)'!F154+'прил 4 (15-20)'!G154+'прил 4 (15-20)'!H154+'прил 4 (15-20)'!I154+'прил 4 (15-20)'!J154+'прил 4 (15-20)'!K154</f>
        <v>0</v>
      </c>
    </row>
    <row r="142" spans="1:11" ht="15" hidden="1">
      <c r="A142" s="178"/>
      <c r="B142" s="178"/>
      <c r="C142" s="45" t="s">
        <v>10</v>
      </c>
      <c r="D142" s="45"/>
      <c r="E142" s="76">
        <f t="shared" si="27"/>
        <v>0</v>
      </c>
      <c r="F142" s="76"/>
      <c r="G142" s="76"/>
      <c r="H142" s="76"/>
      <c r="I142" s="76"/>
      <c r="J142" s="76"/>
      <c r="K142" s="10">
        <f ca="1">F142+G142+H142+I142+J142+'прил 4 (15-20)'!F155+'прил 4 (15-20)'!G155+'прил 4 (15-20)'!H155+'прил 4 (15-20)'!I155+'прил 4 (15-20)'!J155+'прил 4 (15-20)'!K155</f>
        <v>0</v>
      </c>
    </row>
    <row r="143" spans="1:11" ht="15.75" hidden="1" customHeight="1">
      <c r="A143" s="178" t="s">
        <v>111</v>
      </c>
      <c r="B143" s="178" t="s">
        <v>148</v>
      </c>
      <c r="C143" s="45" t="s">
        <v>13</v>
      </c>
      <c r="D143" s="45">
        <f>D144+D145+D146+D147+D148</f>
        <v>0</v>
      </c>
      <c r="E143" s="76">
        <f t="shared" si="27"/>
        <v>0</v>
      </c>
      <c r="F143" s="76">
        <f>F144+F145+F146+F147+F148</f>
        <v>0</v>
      </c>
      <c r="G143" s="76">
        <f>G144+G145+G146+G147+G148</f>
        <v>0</v>
      </c>
      <c r="H143" s="76">
        <f>H144+H145+H146+H147+H148</f>
        <v>0</v>
      </c>
      <c r="I143" s="76">
        <f>I144+I145+I146+I147+I148</f>
        <v>0</v>
      </c>
      <c r="J143" s="76">
        <f>J144+J145+J146+J147+J148</f>
        <v>0</v>
      </c>
      <c r="K143" s="10">
        <f ca="1">F143+G143+H143+I143+J143+'прил 4 (15-20)'!F156+'прил 4 (15-20)'!G156+'прил 4 (15-20)'!H156+'прил 4 (15-20)'!I156+'прил 4 (15-20)'!J156+'прил 4 (15-20)'!K156</f>
        <v>7348</v>
      </c>
    </row>
    <row r="144" spans="1:11" ht="15" hidden="1">
      <c r="A144" s="178"/>
      <c r="B144" s="178"/>
      <c r="C144" s="45" t="s">
        <v>14</v>
      </c>
      <c r="D144" s="45"/>
      <c r="E144" s="76">
        <f t="shared" si="27"/>
        <v>0</v>
      </c>
      <c r="F144" s="76"/>
      <c r="G144" s="76"/>
      <c r="H144" s="76"/>
      <c r="I144" s="76"/>
      <c r="J144" s="76"/>
      <c r="K144" s="10">
        <f ca="1">F144+G144+H144+I144+J144+'прил 4 (15-20)'!F157+'прил 4 (15-20)'!G157+'прил 4 (15-20)'!H157+'прил 4 (15-20)'!I157+'прил 4 (15-20)'!J157+'прил 4 (15-20)'!K157</f>
        <v>5562</v>
      </c>
    </row>
    <row r="145" spans="1:11" ht="15" hidden="1">
      <c r="A145" s="178"/>
      <c r="B145" s="178"/>
      <c r="C145" s="45" t="s">
        <v>15</v>
      </c>
      <c r="D145" s="45"/>
      <c r="E145" s="76">
        <f t="shared" si="27"/>
        <v>0</v>
      </c>
      <c r="F145" s="76"/>
      <c r="G145" s="76"/>
      <c r="H145" s="76"/>
      <c r="I145" s="76"/>
      <c r="J145" s="76"/>
      <c r="K145" s="10">
        <f ca="1">F145+G145+H145+I145+J145+'прил 4 (15-20)'!F158+'прил 4 (15-20)'!G158+'прил 4 (15-20)'!H158+'прил 4 (15-20)'!I158+'прил 4 (15-20)'!J158+'прил 4 (15-20)'!K158</f>
        <v>1219</v>
      </c>
    </row>
    <row r="146" spans="1:11" ht="30" hidden="1">
      <c r="A146" s="178"/>
      <c r="B146" s="178"/>
      <c r="C146" s="45" t="s">
        <v>8</v>
      </c>
      <c r="D146" s="45"/>
      <c r="E146" s="76">
        <f t="shared" si="27"/>
        <v>0</v>
      </c>
      <c r="F146" s="76"/>
      <c r="G146" s="76"/>
      <c r="H146" s="76"/>
      <c r="I146" s="76"/>
      <c r="J146" s="76"/>
      <c r="K146" s="10">
        <f ca="1">F146+G146+H146+I146+J146+'прил 4 (15-20)'!F159+'прил 4 (15-20)'!G159+'прил 4 (15-20)'!H159+'прил 4 (15-20)'!I159+'прил 4 (15-20)'!J159+'прил 4 (15-20)'!K159</f>
        <v>567</v>
      </c>
    </row>
    <row r="147" spans="1:11" ht="30" hidden="1">
      <c r="A147" s="178"/>
      <c r="B147" s="178"/>
      <c r="C147" s="45" t="s">
        <v>20</v>
      </c>
      <c r="D147" s="45"/>
      <c r="E147" s="76">
        <f t="shared" si="27"/>
        <v>0</v>
      </c>
      <c r="F147" s="76"/>
      <c r="G147" s="76"/>
      <c r="H147" s="76"/>
      <c r="I147" s="76"/>
      <c r="J147" s="76"/>
      <c r="K147" s="10">
        <f ca="1">F147+G147+H147+I147+J147+'прил 4 (15-20)'!F160+'прил 4 (15-20)'!G160+'прил 4 (15-20)'!H160+'прил 4 (15-20)'!I160+'прил 4 (15-20)'!J160+'прил 4 (15-20)'!K160</f>
        <v>0</v>
      </c>
    </row>
    <row r="148" spans="1:11" ht="15" hidden="1">
      <c r="A148" s="178"/>
      <c r="B148" s="178"/>
      <c r="C148" s="45" t="s">
        <v>10</v>
      </c>
      <c r="D148" s="45"/>
      <c r="E148" s="76">
        <f t="shared" si="27"/>
        <v>0</v>
      </c>
      <c r="F148" s="76"/>
      <c r="G148" s="76"/>
      <c r="H148" s="76"/>
      <c r="I148" s="76"/>
      <c r="J148" s="76"/>
      <c r="K148" s="10">
        <f ca="1">F148+G148+H148+I148+J148+'прил 4 (15-20)'!F161+'прил 4 (15-20)'!G161+'прил 4 (15-20)'!H161+'прил 4 (15-20)'!I161+'прил 4 (15-20)'!J161+'прил 4 (15-20)'!K161</f>
        <v>0</v>
      </c>
    </row>
    <row r="149" spans="1:11" ht="15.75" hidden="1" customHeight="1" thickBot="1">
      <c r="A149" s="178" t="s">
        <v>112</v>
      </c>
      <c r="B149" s="178" t="s">
        <v>138</v>
      </c>
      <c r="C149" s="45" t="s">
        <v>13</v>
      </c>
      <c r="D149" s="45">
        <f>D150+D151+D152+D153+D154</f>
        <v>0</v>
      </c>
      <c r="E149" s="76">
        <f t="shared" si="27"/>
        <v>0</v>
      </c>
      <c r="F149" s="76">
        <f>F150+F151+F152+F153+F154</f>
        <v>0</v>
      </c>
      <c r="G149" s="76">
        <f>G150+G151+G152+G153+G154</f>
        <v>0</v>
      </c>
      <c r="H149" s="76">
        <f>H150+H151+H152+H153+H154</f>
        <v>0</v>
      </c>
      <c r="I149" s="76">
        <f>I150+I151+I152+I153+I154</f>
        <v>0</v>
      </c>
      <c r="J149" s="76">
        <f>J150+J151+J152+J153+J154</f>
        <v>0</v>
      </c>
      <c r="K149" s="10">
        <f ca="1">F149+G149+H149+I149+J149+'прил 4 (15-20)'!F162+'прил 4 (15-20)'!G162+'прил 4 (15-20)'!H162+'прил 4 (15-20)'!I162+'прил 4 (15-20)'!J162+'прил 4 (15-20)'!K162</f>
        <v>288</v>
      </c>
    </row>
    <row r="150" spans="1:11" ht="15" hidden="1">
      <c r="A150" s="178"/>
      <c r="B150" s="178"/>
      <c r="C150" s="45" t="s">
        <v>14</v>
      </c>
      <c r="D150" s="45"/>
      <c r="E150" s="76">
        <f t="shared" si="27"/>
        <v>0</v>
      </c>
      <c r="F150" s="76"/>
      <c r="G150" s="76"/>
      <c r="H150" s="76"/>
      <c r="I150" s="76"/>
      <c r="J150" s="76"/>
      <c r="K150" s="10">
        <f ca="1">F150+G150+H150+I150+J150+'прил 4 (15-20)'!F163+'прил 4 (15-20)'!G163+'прил 4 (15-20)'!H163+'прил 4 (15-20)'!I163+'прил 4 (15-20)'!J163+'прил 4 (15-20)'!K163</f>
        <v>200</v>
      </c>
    </row>
    <row r="151" spans="1:11" ht="15" hidden="1">
      <c r="A151" s="178"/>
      <c r="B151" s="178"/>
      <c r="C151" s="45" t="s">
        <v>15</v>
      </c>
      <c r="D151" s="45"/>
      <c r="E151" s="76">
        <f t="shared" si="27"/>
        <v>0</v>
      </c>
      <c r="F151" s="76"/>
      <c r="G151" s="76"/>
      <c r="H151" s="76"/>
      <c r="I151" s="76"/>
      <c r="J151" s="76"/>
      <c r="K151" s="10">
        <f ca="1">F151+G151+H151+I151+J151+'прил 4 (15-20)'!F164+'прил 4 (15-20)'!G164+'прил 4 (15-20)'!H164+'прил 4 (15-20)'!I164+'прил 4 (15-20)'!J164+'прил 4 (15-20)'!K164</f>
        <v>79</v>
      </c>
    </row>
    <row r="152" spans="1:11" ht="30" hidden="1">
      <c r="A152" s="178"/>
      <c r="B152" s="178"/>
      <c r="C152" s="45" t="s">
        <v>8</v>
      </c>
      <c r="D152" s="45"/>
      <c r="E152" s="76">
        <f t="shared" si="27"/>
        <v>0</v>
      </c>
      <c r="F152" s="76"/>
      <c r="G152" s="76"/>
      <c r="H152" s="76"/>
      <c r="I152" s="76"/>
      <c r="J152" s="76"/>
      <c r="K152" s="10">
        <f ca="1">F152+G152+H152+I152+J152+'прил 4 (15-20)'!F165+'прил 4 (15-20)'!G165+'прил 4 (15-20)'!H165+'прил 4 (15-20)'!I165+'прил 4 (15-20)'!J165+'прил 4 (15-20)'!K165</f>
        <v>9</v>
      </c>
    </row>
    <row r="153" spans="1:11" ht="30" hidden="1">
      <c r="A153" s="178"/>
      <c r="B153" s="178"/>
      <c r="C153" s="45" t="s">
        <v>20</v>
      </c>
      <c r="D153" s="45"/>
      <c r="E153" s="76">
        <f t="shared" si="27"/>
        <v>0</v>
      </c>
      <c r="F153" s="76"/>
      <c r="G153" s="76"/>
      <c r="H153" s="76"/>
      <c r="I153" s="76"/>
      <c r="J153" s="76"/>
      <c r="K153" s="10">
        <f ca="1">F153+G153+H153+I153+J153+'прил 4 (15-20)'!F166+'прил 4 (15-20)'!G166+'прил 4 (15-20)'!H166+'прил 4 (15-20)'!I166+'прил 4 (15-20)'!J166+'прил 4 (15-20)'!K166</f>
        <v>0</v>
      </c>
    </row>
    <row r="154" spans="1:11" ht="15" hidden="1">
      <c r="A154" s="178"/>
      <c r="B154" s="178"/>
      <c r="C154" s="45" t="s">
        <v>10</v>
      </c>
      <c r="D154" s="45"/>
      <c r="E154" s="76">
        <f t="shared" si="27"/>
        <v>0</v>
      </c>
      <c r="F154" s="76"/>
      <c r="G154" s="76"/>
      <c r="H154" s="76"/>
      <c r="I154" s="76"/>
      <c r="J154" s="76"/>
      <c r="K154" s="10">
        <f ca="1">F154+G154+H154+I154+J154+'прил 4 (15-20)'!F167+'прил 4 (15-20)'!G167+'прил 4 (15-20)'!H167+'прил 4 (15-20)'!I167+'прил 4 (15-20)'!J167+'прил 4 (15-20)'!K167</f>
        <v>0</v>
      </c>
    </row>
    <row r="155" spans="1:11" ht="35.25" customHeight="1">
      <c r="A155" s="178" t="s">
        <v>46</v>
      </c>
      <c r="B155" s="178" t="s">
        <v>47</v>
      </c>
      <c r="C155" s="45" t="s">
        <v>13</v>
      </c>
      <c r="D155" s="45">
        <f t="shared" ref="D155:J155" si="28">D156+D157+D158+D159+D160</f>
        <v>2019</v>
      </c>
      <c r="E155" s="76">
        <f t="shared" si="28"/>
        <v>10095</v>
      </c>
      <c r="F155" s="76">
        <f t="shared" si="28"/>
        <v>2019</v>
      </c>
      <c r="G155" s="76">
        <f t="shared" si="28"/>
        <v>2019</v>
      </c>
      <c r="H155" s="76">
        <f t="shared" si="28"/>
        <v>2019</v>
      </c>
      <c r="I155" s="76">
        <f t="shared" si="28"/>
        <v>2019</v>
      </c>
      <c r="J155" s="76">
        <f t="shared" si="28"/>
        <v>2019</v>
      </c>
      <c r="K155" s="10">
        <f ca="1">F155+G155+H155+I155+J155+'прил 4 (15-20)'!F168+'прил 4 (15-20)'!G168+'прил 4 (15-20)'!H168+'прил 4 (15-20)'!I168+'прил 4 (15-20)'!J168+'прил 4 (15-20)'!K168</f>
        <v>20722</v>
      </c>
    </row>
    <row r="156" spans="1:11" ht="15">
      <c r="A156" s="178"/>
      <c r="B156" s="178"/>
      <c r="C156" s="45" t="s">
        <v>14</v>
      </c>
      <c r="D156" s="45"/>
      <c r="E156" s="76">
        <f>F156+G156+H156+I156+J156</f>
        <v>0</v>
      </c>
      <c r="F156" s="76"/>
      <c r="G156" s="76"/>
      <c r="H156" s="76"/>
      <c r="I156" s="76"/>
      <c r="J156" s="76"/>
      <c r="K156" s="10">
        <f ca="1">F156+G156+H156+I156+J156+'прил 4 (15-20)'!F169+'прил 4 (15-20)'!G169+'прил 4 (15-20)'!H169+'прил 4 (15-20)'!I169+'прил 4 (15-20)'!J169+'прил 4 (15-20)'!K169</f>
        <v>0</v>
      </c>
    </row>
    <row r="157" spans="1:11" ht="15">
      <c r="A157" s="178"/>
      <c r="B157" s="178"/>
      <c r="C157" s="45" t="s">
        <v>15</v>
      </c>
      <c r="D157" s="45"/>
      <c r="E157" s="76">
        <f>F157+G157+H157+I157+J157</f>
        <v>0</v>
      </c>
      <c r="F157" s="76"/>
      <c r="G157" s="76"/>
      <c r="H157" s="76"/>
      <c r="I157" s="76"/>
      <c r="J157" s="76"/>
      <c r="K157" s="10">
        <f ca="1">F157+G157+H157+I157+J157+'прил 4 (15-20)'!F170+'прил 4 (15-20)'!G170+'прил 4 (15-20)'!H170+'прил 4 (15-20)'!I170+'прил 4 (15-20)'!J170+'прил 4 (15-20)'!K170</f>
        <v>0</v>
      </c>
    </row>
    <row r="158" spans="1:11" ht="30">
      <c r="A158" s="178"/>
      <c r="B158" s="178"/>
      <c r="C158" s="45" t="s">
        <v>8</v>
      </c>
      <c r="D158" s="45">
        <v>1018</v>
      </c>
      <c r="E158" s="76">
        <f>F158+G158+H158+I158+J158</f>
        <v>5090</v>
      </c>
      <c r="F158" s="76">
        <v>1018</v>
      </c>
      <c r="G158" s="76">
        <v>1018</v>
      </c>
      <c r="H158" s="76">
        <v>1018</v>
      </c>
      <c r="I158" s="76">
        <v>1018</v>
      </c>
      <c r="J158" s="76">
        <v>1018</v>
      </c>
      <c r="K158" s="10">
        <f ca="1">F158+G158+H158+I158+J158+'прил 4 (15-20)'!F171+'прил 4 (15-20)'!G171+'прил 4 (15-20)'!H171+'прил 4 (15-20)'!I171+'прил 4 (15-20)'!J171+'прил 4 (15-20)'!K171</f>
        <v>10296</v>
      </c>
    </row>
    <row r="159" spans="1:11" ht="30">
      <c r="A159" s="178"/>
      <c r="B159" s="178"/>
      <c r="C159" s="45" t="s">
        <v>20</v>
      </c>
      <c r="D159" s="45"/>
      <c r="E159" s="76">
        <f>F159+G159+H159+I159+J159</f>
        <v>0</v>
      </c>
      <c r="F159" s="76"/>
      <c r="G159" s="76"/>
      <c r="H159" s="76"/>
      <c r="I159" s="76"/>
      <c r="J159" s="76"/>
      <c r="K159" s="10">
        <f ca="1">F159+G159+H159+I159+J159+'прил 4 (15-20)'!F172+'прил 4 (15-20)'!G172+'прил 4 (15-20)'!H172+'прил 4 (15-20)'!I172+'прил 4 (15-20)'!J172+'прил 4 (15-20)'!K172</f>
        <v>0</v>
      </c>
    </row>
    <row r="160" spans="1:11" ht="15">
      <c r="A160" s="178"/>
      <c r="B160" s="178"/>
      <c r="C160" s="45" t="s">
        <v>10</v>
      </c>
      <c r="D160" s="45">
        <v>1001</v>
      </c>
      <c r="E160" s="76">
        <f>F160+G160+H160+I160+J160</f>
        <v>5005</v>
      </c>
      <c r="F160" s="76">
        <v>1001</v>
      </c>
      <c r="G160" s="76">
        <v>1001</v>
      </c>
      <c r="H160" s="76">
        <v>1001</v>
      </c>
      <c r="I160" s="76">
        <v>1001</v>
      </c>
      <c r="J160" s="76">
        <v>1001</v>
      </c>
      <c r="K160" s="10">
        <f ca="1">F160+G160+H160+I160+J160+'прил 4 (15-20)'!F173+'прил 4 (15-20)'!G173+'прил 4 (15-20)'!H173+'прил 4 (15-20)'!I173+'прил 4 (15-20)'!J173+'прил 4 (15-20)'!K173</f>
        <v>10426</v>
      </c>
    </row>
    <row r="161" spans="1:11" ht="15.75" customHeight="1">
      <c r="A161" s="178" t="s">
        <v>48</v>
      </c>
      <c r="B161" s="178" t="s">
        <v>161</v>
      </c>
      <c r="C161" s="45" t="s">
        <v>13</v>
      </c>
      <c r="D161" s="45">
        <f t="shared" ref="D161:J161" si="29">D162+D163+D164+D165+D166</f>
        <v>0</v>
      </c>
      <c r="E161" s="76">
        <f t="shared" si="29"/>
        <v>14281</v>
      </c>
      <c r="F161" s="76">
        <f t="shared" si="29"/>
        <v>0</v>
      </c>
      <c r="G161" s="76">
        <f t="shared" si="29"/>
        <v>0</v>
      </c>
      <c r="H161" s="76">
        <f t="shared" si="29"/>
        <v>3781</v>
      </c>
      <c r="I161" s="76">
        <f t="shared" si="29"/>
        <v>500</v>
      </c>
      <c r="J161" s="76">
        <f t="shared" si="29"/>
        <v>10000</v>
      </c>
      <c r="K161" s="10">
        <f ca="1">F161+G161+H161+I161+J161+'прил 4 (15-20)'!F222+'прил 4 (15-20)'!G222+'прил 4 (15-20)'!H222+'прил 4 (15-20)'!I222+'прил 4 (15-20)'!J222+'прил 4 (15-20)'!K222</f>
        <v>20406</v>
      </c>
    </row>
    <row r="162" spans="1:11" ht="15">
      <c r="A162" s="178"/>
      <c r="B162" s="178"/>
      <c r="C162" s="45" t="s">
        <v>14</v>
      </c>
      <c r="D162" s="46"/>
      <c r="E162" s="76"/>
      <c r="F162" s="76"/>
      <c r="G162" s="76"/>
      <c r="H162" s="76"/>
      <c r="I162" s="76"/>
      <c r="J162" s="76"/>
      <c r="K162" s="10">
        <f ca="1">F162+G162+H162+I162+J162+'прил 4 (15-20)'!F223+'прил 4 (15-20)'!G223+'прил 4 (15-20)'!H223+'прил 4 (15-20)'!I223+'прил 4 (15-20)'!J223+'прил 4 (15-20)'!K223</f>
        <v>0</v>
      </c>
    </row>
    <row r="163" spans="1:11" ht="15">
      <c r="A163" s="178"/>
      <c r="B163" s="178"/>
      <c r="C163" s="45" t="s">
        <v>15</v>
      </c>
      <c r="D163" s="46"/>
      <c r="E163" s="76">
        <f>F163+G163+H163++I163+J163</f>
        <v>0</v>
      </c>
      <c r="F163" s="76"/>
      <c r="G163" s="76"/>
      <c r="H163" s="76"/>
      <c r="I163" s="76"/>
      <c r="J163" s="76"/>
      <c r="K163" s="10">
        <f ca="1">F163+G163+H163+I163+J163+'прил 4 (15-20)'!F224+'прил 4 (15-20)'!G224+'прил 4 (15-20)'!H224+'прил 4 (15-20)'!I224+'прил 4 (15-20)'!J224+'прил 4 (15-20)'!K224</f>
        <v>0</v>
      </c>
    </row>
    <row r="164" spans="1:11" ht="30">
      <c r="A164" s="178"/>
      <c r="B164" s="178"/>
      <c r="C164" s="45" t="s">
        <v>8</v>
      </c>
      <c r="D164" s="45">
        <f>D176</f>
        <v>0</v>
      </c>
      <c r="E164" s="76">
        <f>F164+G164+H164++I164+J164</f>
        <v>0</v>
      </c>
      <c r="F164" s="76">
        <f>F176</f>
        <v>0</v>
      </c>
      <c r="G164" s="76">
        <f>G176</f>
        <v>0</v>
      </c>
      <c r="H164" s="76">
        <f>H176</f>
        <v>0</v>
      </c>
      <c r="I164" s="76">
        <f>I176</f>
        <v>0</v>
      </c>
      <c r="J164" s="76">
        <f>J176</f>
        <v>0</v>
      </c>
      <c r="K164" s="10">
        <f ca="1">F164+G164+H164+I164+J164+'прил 4 (15-20)'!F225+'прил 4 (15-20)'!G225+'прил 4 (15-20)'!H225+'прил 4 (15-20)'!I225+'прил 4 (15-20)'!J225+'прил 4 (15-20)'!K225</f>
        <v>3125</v>
      </c>
    </row>
    <row r="165" spans="1:11" ht="30">
      <c r="A165" s="178"/>
      <c r="B165" s="178"/>
      <c r="C165" s="45" t="s">
        <v>20</v>
      </c>
      <c r="D165" s="45"/>
      <c r="E165" s="76">
        <f>F165+G165+H165++I165+J165</f>
        <v>0</v>
      </c>
      <c r="F165" s="76"/>
      <c r="G165" s="76"/>
      <c r="H165" s="76"/>
      <c r="I165" s="76"/>
      <c r="J165" s="76"/>
      <c r="K165" s="10">
        <f ca="1">F165+G165+H165+I165+J165+'прил 4 (15-20)'!F226+'прил 4 (15-20)'!G226+'прил 4 (15-20)'!H226+'прил 4 (15-20)'!I226+'прил 4 (15-20)'!J226+'прил 4 (15-20)'!K226</f>
        <v>0</v>
      </c>
    </row>
    <row r="166" spans="1:11" ht="15">
      <c r="A166" s="178"/>
      <c r="B166" s="178"/>
      <c r="C166" s="45" t="s">
        <v>10</v>
      </c>
      <c r="D166" s="45"/>
      <c r="E166" s="76">
        <f>F166+G166+H166++I166+J166</f>
        <v>14281</v>
      </c>
      <c r="F166" s="76">
        <f>F178</f>
        <v>0</v>
      </c>
      <c r="G166" s="76">
        <f>G178</f>
        <v>0</v>
      </c>
      <c r="H166" s="76">
        <f>H178</f>
        <v>3781</v>
      </c>
      <c r="I166" s="76">
        <f>I178</f>
        <v>500</v>
      </c>
      <c r="J166" s="76">
        <f>J178</f>
        <v>10000</v>
      </c>
      <c r="K166" s="10">
        <f ca="1">F166+G166+H166+I166+J166+'прил 4 (15-20)'!F227+'прил 4 (15-20)'!G227+'прил 4 (15-20)'!H227+'прил 4 (15-20)'!I227+'прил 4 (15-20)'!J227+'прил 4 (15-20)'!K227</f>
        <v>17281</v>
      </c>
    </row>
    <row r="167" spans="1:11" ht="47.25" hidden="1" customHeight="1" thickBot="1">
      <c r="A167" s="178" t="s">
        <v>50</v>
      </c>
      <c r="B167" s="178" t="s">
        <v>51</v>
      </c>
      <c r="C167" s="45" t="s">
        <v>13</v>
      </c>
      <c r="D167" s="45"/>
      <c r="E167" s="76">
        <f>E168+E169+E170+E171+E172</f>
        <v>0</v>
      </c>
      <c r="F167" s="76"/>
      <c r="G167" s="76"/>
      <c r="H167" s="76"/>
      <c r="I167" s="76"/>
      <c r="J167" s="76"/>
      <c r="K167" s="10">
        <f ca="1">F167+G167+H167+I167+J167+'прил 4 (15-20)'!F228+'прил 4 (15-20)'!G228+'прил 4 (15-20)'!H228+'прил 4 (15-20)'!I228+'прил 4 (15-20)'!J228+'прил 4 (15-20)'!K228</f>
        <v>0</v>
      </c>
    </row>
    <row r="168" spans="1:11" ht="15" hidden="1">
      <c r="A168" s="178"/>
      <c r="B168" s="178"/>
      <c r="C168" s="45" t="s">
        <v>14</v>
      </c>
      <c r="D168" s="45"/>
      <c r="E168" s="76"/>
      <c r="F168" s="76"/>
      <c r="G168" s="76"/>
      <c r="H168" s="76"/>
      <c r="I168" s="76"/>
      <c r="J168" s="76"/>
      <c r="K168" s="10">
        <f ca="1">F168+G168+H168+I168+J168+'прил 4 (15-20)'!F229+'прил 4 (15-20)'!G229+'прил 4 (15-20)'!H229+'прил 4 (15-20)'!I229+'прил 4 (15-20)'!J229+'прил 4 (15-20)'!K229</f>
        <v>0</v>
      </c>
    </row>
    <row r="169" spans="1:11" ht="15" hidden="1">
      <c r="A169" s="178"/>
      <c r="B169" s="178"/>
      <c r="C169" s="45" t="s">
        <v>15</v>
      </c>
      <c r="D169" s="45"/>
      <c r="E169" s="76"/>
      <c r="F169" s="76"/>
      <c r="G169" s="76"/>
      <c r="H169" s="76"/>
      <c r="I169" s="76"/>
      <c r="J169" s="76"/>
      <c r="K169" s="10">
        <f ca="1">F169+G169+H169+I169+J169+'прил 4 (15-20)'!F230+'прил 4 (15-20)'!G230+'прил 4 (15-20)'!H230+'прил 4 (15-20)'!I230+'прил 4 (15-20)'!J230+'прил 4 (15-20)'!K230</f>
        <v>0</v>
      </c>
    </row>
    <row r="170" spans="1:11" ht="30" hidden="1">
      <c r="A170" s="178"/>
      <c r="B170" s="178"/>
      <c r="C170" s="45" t="s">
        <v>8</v>
      </c>
      <c r="D170" s="45"/>
      <c r="E170" s="76"/>
      <c r="F170" s="76"/>
      <c r="G170" s="76"/>
      <c r="H170" s="76"/>
      <c r="I170" s="76"/>
      <c r="J170" s="76"/>
      <c r="K170" s="10">
        <f ca="1">F170+G170+H170+I170+J170+'прил 4 (15-20)'!F231+'прил 4 (15-20)'!G231+'прил 4 (15-20)'!H231+'прил 4 (15-20)'!I231+'прил 4 (15-20)'!J231+'прил 4 (15-20)'!K231</f>
        <v>0</v>
      </c>
    </row>
    <row r="171" spans="1:11" ht="30" hidden="1">
      <c r="A171" s="178"/>
      <c r="B171" s="178"/>
      <c r="C171" s="45" t="s">
        <v>20</v>
      </c>
      <c r="D171" s="45"/>
      <c r="E171" s="76"/>
      <c r="F171" s="76"/>
      <c r="G171" s="76"/>
      <c r="H171" s="76"/>
      <c r="I171" s="76"/>
      <c r="J171" s="76"/>
      <c r="K171" s="10">
        <f ca="1">F171+G171+H171+I171+J171+'прил 4 (15-20)'!F232+'прил 4 (15-20)'!G232+'прил 4 (15-20)'!H232+'прил 4 (15-20)'!I232+'прил 4 (15-20)'!J232+'прил 4 (15-20)'!K232</f>
        <v>0</v>
      </c>
    </row>
    <row r="172" spans="1:11" ht="15" hidden="1">
      <c r="A172" s="178"/>
      <c r="B172" s="178"/>
      <c r="C172" s="45" t="s">
        <v>10</v>
      </c>
      <c r="D172" s="45"/>
      <c r="E172" s="76">
        <f>F172+G172+H172+I172+J172</f>
        <v>0</v>
      </c>
      <c r="F172" s="76"/>
      <c r="G172" s="76"/>
      <c r="H172" s="76"/>
      <c r="I172" s="76"/>
      <c r="J172" s="76"/>
      <c r="K172" s="10">
        <f ca="1">F172+G172+H172+I172+J172+'прил 4 (15-20)'!F233+'прил 4 (15-20)'!G233+'прил 4 (15-20)'!H233+'прил 4 (15-20)'!I233+'прил 4 (15-20)'!J233+'прил 4 (15-20)'!K233</f>
        <v>0</v>
      </c>
    </row>
    <row r="173" spans="1:11" ht="26.25" customHeight="1">
      <c r="A173" s="178" t="s">
        <v>52</v>
      </c>
      <c r="B173" s="178" t="s">
        <v>53</v>
      </c>
      <c r="C173" s="45" t="s">
        <v>13</v>
      </c>
      <c r="D173" s="45">
        <f t="shared" ref="D173:J173" si="30">D174+D175+D176+D177+D178</f>
        <v>0</v>
      </c>
      <c r="E173" s="76">
        <f t="shared" si="30"/>
        <v>14281</v>
      </c>
      <c r="F173" s="76">
        <f t="shared" si="30"/>
        <v>0</v>
      </c>
      <c r="G173" s="76">
        <f t="shared" si="30"/>
        <v>0</v>
      </c>
      <c r="H173" s="76">
        <f t="shared" si="30"/>
        <v>3781</v>
      </c>
      <c r="I173" s="76">
        <f t="shared" si="30"/>
        <v>500</v>
      </c>
      <c r="J173" s="76">
        <f t="shared" si="30"/>
        <v>10000</v>
      </c>
      <c r="K173" s="10">
        <f ca="1">F173+G173+H173+I173+J173+'прил 4 (15-20)'!F234+'прил 4 (15-20)'!G234+'прил 4 (15-20)'!H234+'прил 4 (15-20)'!I234+'прил 4 (15-20)'!J234+'прил 4 (15-20)'!K234</f>
        <v>20406</v>
      </c>
    </row>
    <row r="174" spans="1:11" ht="15">
      <c r="A174" s="178"/>
      <c r="B174" s="178"/>
      <c r="C174" s="45" t="s">
        <v>14</v>
      </c>
      <c r="D174" s="46"/>
      <c r="E174" s="76"/>
      <c r="F174" s="76"/>
      <c r="G174" s="76"/>
      <c r="H174" s="76"/>
      <c r="I174" s="76"/>
      <c r="J174" s="76"/>
      <c r="K174" s="10">
        <f ca="1">F174+G174+H174+I174+J174+'прил 4 (15-20)'!F235+'прил 4 (15-20)'!G235+'прил 4 (15-20)'!H235+'прил 4 (15-20)'!I235+'прил 4 (15-20)'!J235+'прил 4 (15-20)'!K235</f>
        <v>0</v>
      </c>
    </row>
    <row r="175" spans="1:11" ht="15">
      <c r="A175" s="178"/>
      <c r="B175" s="178"/>
      <c r="C175" s="45" t="s">
        <v>15</v>
      </c>
      <c r="D175" s="46"/>
      <c r="E175" s="76"/>
      <c r="F175" s="76"/>
      <c r="G175" s="76"/>
      <c r="H175" s="76"/>
      <c r="I175" s="76"/>
      <c r="J175" s="76"/>
      <c r="K175" s="10">
        <f ca="1">F175+G175+H175+I175+J175+'прил 4 (15-20)'!F236+'прил 4 (15-20)'!G236+'прил 4 (15-20)'!H236+'прил 4 (15-20)'!I236+'прил 4 (15-20)'!J236+'прил 4 (15-20)'!K236</f>
        <v>0</v>
      </c>
    </row>
    <row r="176" spans="1:11" ht="30">
      <c r="A176" s="178"/>
      <c r="B176" s="178"/>
      <c r="C176" s="45" t="s">
        <v>8</v>
      </c>
      <c r="D176" s="46"/>
      <c r="E176" s="76">
        <f>F176+G176+H176+I176+J176</f>
        <v>0</v>
      </c>
      <c r="F176" s="76"/>
      <c r="G176" s="76"/>
      <c r="H176" s="76"/>
      <c r="I176" s="76"/>
      <c r="J176" s="76"/>
      <c r="K176" s="10">
        <f ca="1">F176+G176+H176+I176+J176+'прил 4 (15-20)'!F237+'прил 4 (15-20)'!G237+'прил 4 (15-20)'!H237+'прил 4 (15-20)'!I237+'прил 4 (15-20)'!J237+'прил 4 (15-20)'!K237</f>
        <v>3125</v>
      </c>
    </row>
    <row r="177" spans="1:11" ht="30">
      <c r="A177" s="178"/>
      <c r="B177" s="178"/>
      <c r="C177" s="45" t="s">
        <v>20</v>
      </c>
      <c r="D177" s="46"/>
      <c r="E177" s="76">
        <f>F177+G177+H177+I177+J177</f>
        <v>0</v>
      </c>
      <c r="F177" s="76"/>
      <c r="G177" s="76"/>
      <c r="H177" s="76"/>
      <c r="I177" s="76"/>
      <c r="J177" s="76"/>
      <c r="K177" s="10">
        <f ca="1">F177+G177+H177+I177+J177+'прил 4 (15-20)'!F238+'прил 4 (15-20)'!G238+'прил 4 (15-20)'!H238+'прил 4 (15-20)'!I238+'прил 4 (15-20)'!J238+'прил 4 (15-20)'!K238</f>
        <v>0</v>
      </c>
    </row>
    <row r="178" spans="1:11" ht="15">
      <c r="A178" s="178"/>
      <c r="B178" s="178"/>
      <c r="C178" s="45" t="s">
        <v>10</v>
      </c>
      <c r="D178" s="46"/>
      <c r="E178" s="76">
        <f>F178+G178+H178+I178+J178</f>
        <v>14281</v>
      </c>
      <c r="F178" s="76"/>
      <c r="G178" s="76"/>
      <c r="H178" s="76">
        <v>3781</v>
      </c>
      <c r="I178" s="76">
        <v>500</v>
      </c>
      <c r="J178" s="76">
        <v>10000</v>
      </c>
      <c r="K178" s="10">
        <f ca="1">F178+G178+H178+I178+J178+'прил 4 (15-20)'!F239+'прил 4 (15-20)'!G239+'прил 4 (15-20)'!H239+'прил 4 (15-20)'!I239+'прил 4 (15-20)'!J239+'прил 4 (15-20)'!K239</f>
        <v>17281</v>
      </c>
    </row>
    <row r="179" spans="1:11" ht="15.75" customHeight="1">
      <c r="A179" s="178" t="s">
        <v>54</v>
      </c>
      <c r="B179" s="178" t="s">
        <v>55</v>
      </c>
      <c r="C179" s="45" t="s">
        <v>13</v>
      </c>
      <c r="D179" s="45">
        <f t="shared" ref="D179:J179" si="31">D180+D181+D182+D183+D184</f>
        <v>50741</v>
      </c>
      <c r="E179" s="76">
        <f t="shared" si="31"/>
        <v>255225</v>
      </c>
      <c r="F179" s="76">
        <f t="shared" si="31"/>
        <v>51045</v>
      </c>
      <c r="G179" s="76">
        <f t="shared" si="31"/>
        <v>51045</v>
      </c>
      <c r="H179" s="76">
        <f t="shared" si="31"/>
        <v>51045</v>
      </c>
      <c r="I179" s="76">
        <f t="shared" si="31"/>
        <v>51045</v>
      </c>
      <c r="J179" s="76">
        <f t="shared" si="31"/>
        <v>51045</v>
      </c>
      <c r="K179" s="10">
        <f ca="1">F179+G179+H179+I179+J179+'прил 4 (15-20)'!F240+'прил 4 (15-20)'!G240+'прил 4 (15-20)'!H240+'прил 4 (15-20)'!I240+'прил 4 (15-20)'!J240+'прил 4 (15-20)'!K240</f>
        <v>520260.2</v>
      </c>
    </row>
    <row r="180" spans="1:11" ht="15">
      <c r="A180" s="178"/>
      <c r="B180" s="178"/>
      <c r="C180" s="45" t="s">
        <v>14</v>
      </c>
      <c r="D180" s="45">
        <f t="shared" ref="D180:J182" si="32">D186+D198+D192</f>
        <v>0</v>
      </c>
      <c r="E180" s="76">
        <f t="shared" si="32"/>
        <v>0</v>
      </c>
      <c r="F180" s="76">
        <f t="shared" si="32"/>
        <v>0</v>
      </c>
      <c r="G180" s="76">
        <f t="shared" si="32"/>
        <v>0</v>
      </c>
      <c r="H180" s="76">
        <f t="shared" si="32"/>
        <v>0</v>
      </c>
      <c r="I180" s="76">
        <f t="shared" si="32"/>
        <v>0</v>
      </c>
      <c r="J180" s="76">
        <f t="shared" si="32"/>
        <v>0</v>
      </c>
      <c r="K180" s="10">
        <f ca="1">F180+G180+H180+I180+J180+'прил 4 (15-20)'!F241+'прил 4 (15-20)'!G241+'прил 4 (15-20)'!H241+'прил 4 (15-20)'!I241+'прил 4 (15-20)'!J241+'прил 4 (15-20)'!K241</f>
        <v>10558.1</v>
      </c>
    </row>
    <row r="181" spans="1:11" ht="15">
      <c r="A181" s="178"/>
      <c r="B181" s="178"/>
      <c r="C181" s="45" t="s">
        <v>15</v>
      </c>
      <c r="D181" s="45">
        <f t="shared" si="32"/>
        <v>0</v>
      </c>
      <c r="E181" s="76">
        <f t="shared" si="32"/>
        <v>0</v>
      </c>
      <c r="F181" s="76">
        <f t="shared" si="32"/>
        <v>0</v>
      </c>
      <c r="G181" s="76">
        <f t="shared" si="32"/>
        <v>0</v>
      </c>
      <c r="H181" s="76">
        <f t="shared" si="32"/>
        <v>0</v>
      </c>
      <c r="I181" s="76">
        <f t="shared" si="32"/>
        <v>0</v>
      </c>
      <c r="J181" s="76">
        <f t="shared" si="32"/>
        <v>0</v>
      </c>
      <c r="K181" s="10">
        <f ca="1">F181+G181+H181+I181+J181+'прил 4 (15-20)'!F242+'прил 4 (15-20)'!G242+'прил 4 (15-20)'!H242+'прил 4 (15-20)'!I242+'прил 4 (15-20)'!J242+'прил 4 (15-20)'!K242</f>
        <v>8001.1</v>
      </c>
    </row>
    <row r="182" spans="1:11" ht="30">
      <c r="A182" s="178"/>
      <c r="B182" s="178"/>
      <c r="C182" s="45" t="s">
        <v>8</v>
      </c>
      <c r="D182" s="45">
        <f t="shared" si="32"/>
        <v>40941</v>
      </c>
      <c r="E182" s="76">
        <f t="shared" si="32"/>
        <v>204705</v>
      </c>
      <c r="F182" s="76">
        <f t="shared" si="32"/>
        <v>40941</v>
      </c>
      <c r="G182" s="76">
        <f t="shared" si="32"/>
        <v>40941</v>
      </c>
      <c r="H182" s="76">
        <f t="shared" si="32"/>
        <v>40941</v>
      </c>
      <c r="I182" s="76">
        <f t="shared" si="32"/>
        <v>40941</v>
      </c>
      <c r="J182" s="76">
        <f t="shared" si="32"/>
        <v>40941</v>
      </c>
      <c r="K182" s="10">
        <f ca="1">F182+G182+H182+I182+J182+'прил 4 (15-20)'!F243+'прил 4 (15-20)'!G243+'прил 4 (15-20)'!H243+'прил 4 (15-20)'!I243+'прил 4 (15-20)'!J243+'прил 4 (15-20)'!K243</f>
        <v>409354</v>
      </c>
    </row>
    <row r="183" spans="1:11" ht="30">
      <c r="A183" s="178"/>
      <c r="B183" s="178"/>
      <c r="C183" s="45" t="s">
        <v>20</v>
      </c>
      <c r="D183" s="46">
        <f>D189+D201+D195</f>
        <v>0</v>
      </c>
      <c r="E183" s="76">
        <f>E189+E201</f>
        <v>0</v>
      </c>
      <c r="F183" s="76">
        <f t="shared" ref="F183:J184" si="33">F189+F201+F195</f>
        <v>0</v>
      </c>
      <c r="G183" s="76">
        <f t="shared" si="33"/>
        <v>0</v>
      </c>
      <c r="H183" s="76">
        <f t="shared" si="33"/>
        <v>0</v>
      </c>
      <c r="I183" s="76">
        <f t="shared" si="33"/>
        <v>0</v>
      </c>
      <c r="J183" s="76">
        <f t="shared" si="33"/>
        <v>0</v>
      </c>
      <c r="K183" s="10">
        <f ca="1">F183+G183+H183+I183+J183+'прил 4 (15-20)'!F244+'прил 4 (15-20)'!G244+'прил 4 (15-20)'!H244+'прил 4 (15-20)'!I244+'прил 4 (15-20)'!J244+'прил 4 (15-20)'!K244</f>
        <v>0</v>
      </c>
    </row>
    <row r="184" spans="1:11" ht="15">
      <c r="A184" s="178"/>
      <c r="B184" s="178"/>
      <c r="C184" s="45" t="s">
        <v>10</v>
      </c>
      <c r="D184" s="45">
        <f>D190+D202+D196</f>
        <v>9800</v>
      </c>
      <c r="E184" s="76">
        <f>E190+E202</f>
        <v>50520</v>
      </c>
      <c r="F184" s="76">
        <f t="shared" si="33"/>
        <v>10104</v>
      </c>
      <c r="G184" s="76">
        <f t="shared" si="33"/>
        <v>10104</v>
      </c>
      <c r="H184" s="76">
        <f t="shared" si="33"/>
        <v>10104</v>
      </c>
      <c r="I184" s="76">
        <f t="shared" si="33"/>
        <v>10104</v>
      </c>
      <c r="J184" s="76">
        <f t="shared" si="33"/>
        <v>10104</v>
      </c>
      <c r="K184" s="10">
        <f ca="1">F184+G184+H184+I184+J184+'прил 4 (15-20)'!F245+'прил 4 (15-20)'!G245+'прил 4 (15-20)'!H245+'прил 4 (15-20)'!I245+'прил 4 (15-20)'!J245+'прил 4 (15-20)'!K245</f>
        <v>92347</v>
      </c>
    </row>
    <row r="185" spans="1:11" ht="15.75" customHeight="1">
      <c r="A185" s="178" t="s">
        <v>56</v>
      </c>
      <c r="B185" s="178" t="s">
        <v>57</v>
      </c>
      <c r="C185" s="45" t="s">
        <v>13</v>
      </c>
      <c r="D185" s="45">
        <f t="shared" ref="D185:J185" si="34">D186+D187+D188+D189+D190</f>
        <v>50741</v>
      </c>
      <c r="E185" s="76">
        <f t="shared" si="34"/>
        <v>255225</v>
      </c>
      <c r="F185" s="76">
        <f t="shared" si="34"/>
        <v>51045</v>
      </c>
      <c r="G185" s="76">
        <f t="shared" si="34"/>
        <v>51045</v>
      </c>
      <c r="H185" s="76">
        <f t="shared" si="34"/>
        <v>51045</v>
      </c>
      <c r="I185" s="76">
        <f t="shared" si="34"/>
        <v>51045</v>
      </c>
      <c r="J185" s="76">
        <f t="shared" si="34"/>
        <v>51045</v>
      </c>
      <c r="K185" s="10">
        <f ca="1">F185+G185+H185+I185+J185+'прил 4 (15-20)'!F246+'прил 4 (15-20)'!G246+'прил 4 (15-20)'!H246+'прил 4 (15-20)'!I246+'прил 4 (15-20)'!J246+'прил 4 (15-20)'!K246</f>
        <v>506230</v>
      </c>
    </row>
    <row r="186" spans="1:11" ht="15">
      <c r="A186" s="178"/>
      <c r="B186" s="178"/>
      <c r="C186" s="45" t="s">
        <v>14</v>
      </c>
      <c r="D186" s="45"/>
      <c r="E186" s="76">
        <f>F186+G186+H186+I186+J186</f>
        <v>0</v>
      </c>
      <c r="F186" s="76"/>
      <c r="G186" s="76"/>
      <c r="H186" s="76"/>
      <c r="I186" s="76"/>
      <c r="J186" s="76"/>
      <c r="K186" s="10">
        <f ca="1">F186+G186+H186+I186+J186+'прил 4 (15-20)'!F247+'прил 4 (15-20)'!G247+'прил 4 (15-20)'!H247+'прил 4 (15-20)'!I247+'прил 4 (15-20)'!J247+'прил 4 (15-20)'!K247</f>
        <v>0</v>
      </c>
    </row>
    <row r="187" spans="1:11" ht="15">
      <c r="A187" s="178"/>
      <c r="B187" s="178"/>
      <c r="C187" s="45" t="s">
        <v>15</v>
      </c>
      <c r="D187" s="45"/>
      <c r="E187" s="76">
        <f>F187+G187+H187+I187+J187</f>
        <v>0</v>
      </c>
      <c r="F187" s="76"/>
      <c r="G187" s="76"/>
      <c r="H187" s="76"/>
      <c r="I187" s="76"/>
      <c r="J187" s="76"/>
      <c r="K187" s="10">
        <f ca="1">F187+G187+H187+I187+J187+'прил 4 (15-20)'!F248+'прил 4 (15-20)'!G248+'прил 4 (15-20)'!H248+'прил 4 (15-20)'!I248+'прил 4 (15-20)'!J248+'прил 4 (15-20)'!K248</f>
        <v>5472</v>
      </c>
    </row>
    <row r="188" spans="1:11" ht="30">
      <c r="A188" s="178"/>
      <c r="B188" s="178"/>
      <c r="C188" s="45" t="s">
        <v>8</v>
      </c>
      <c r="D188" s="45">
        <v>40941</v>
      </c>
      <c r="E188" s="76">
        <f>F188+G188+H188+I188+J188</f>
        <v>204705</v>
      </c>
      <c r="F188" s="76">
        <v>40941</v>
      </c>
      <c r="G188" s="76">
        <v>40941</v>
      </c>
      <c r="H188" s="76">
        <v>40941</v>
      </c>
      <c r="I188" s="76">
        <v>40941</v>
      </c>
      <c r="J188" s="76">
        <v>40941</v>
      </c>
      <c r="K188" s="10">
        <f ca="1">F188+G188+H188+I188+J188+'прил 4 (15-20)'!F249+'прил 4 (15-20)'!G249+'прил 4 (15-20)'!H249+'прил 4 (15-20)'!I249+'прил 4 (15-20)'!J249+'прил 4 (15-20)'!K249</f>
        <v>408411</v>
      </c>
    </row>
    <row r="189" spans="1:11" ht="30">
      <c r="A189" s="178"/>
      <c r="B189" s="178"/>
      <c r="C189" s="45" t="s">
        <v>20</v>
      </c>
      <c r="D189" s="46"/>
      <c r="E189" s="76">
        <f>F189+G189+H189+I189+J189</f>
        <v>0</v>
      </c>
      <c r="F189" s="76"/>
      <c r="G189" s="76"/>
      <c r="H189" s="76"/>
      <c r="I189" s="76"/>
      <c r="J189" s="76"/>
      <c r="K189" s="10">
        <f ca="1">F189+G189+H189+I189+J189+'прил 4 (15-20)'!F250+'прил 4 (15-20)'!G250+'прил 4 (15-20)'!H250+'прил 4 (15-20)'!I250+'прил 4 (15-20)'!J250+'прил 4 (15-20)'!K250</f>
        <v>0</v>
      </c>
    </row>
    <row r="190" spans="1:11" ht="15">
      <c r="A190" s="178"/>
      <c r="B190" s="178"/>
      <c r="C190" s="45" t="s">
        <v>10</v>
      </c>
      <c r="D190" s="45">
        <v>9800</v>
      </c>
      <c r="E190" s="76">
        <f>F190+G190+H190+I190+J190</f>
        <v>50520</v>
      </c>
      <c r="F190" s="76">
        <v>10104</v>
      </c>
      <c r="G190" s="76">
        <v>10104</v>
      </c>
      <c r="H190" s="76">
        <v>10104</v>
      </c>
      <c r="I190" s="76">
        <v>10104</v>
      </c>
      <c r="J190" s="76">
        <v>10104</v>
      </c>
      <c r="K190" s="10">
        <f ca="1">F190+G190+H190+I190+J190+'прил 4 (15-20)'!F251+'прил 4 (15-20)'!G251+'прил 4 (15-20)'!H251+'прил 4 (15-20)'!I251+'прил 4 (15-20)'!J251+'прил 4 (15-20)'!K251</f>
        <v>92347</v>
      </c>
    </row>
    <row r="191" spans="1:11" ht="15.75" hidden="1" customHeight="1">
      <c r="A191" s="178" t="s">
        <v>110</v>
      </c>
      <c r="B191" s="178" t="s">
        <v>146</v>
      </c>
      <c r="C191" s="45" t="s">
        <v>13</v>
      </c>
      <c r="D191" s="45">
        <f t="shared" ref="D191:J191" si="35">D192+D193+D194+D195+D196</f>
        <v>0</v>
      </c>
      <c r="E191" s="76">
        <f t="shared" si="35"/>
        <v>0</v>
      </c>
      <c r="F191" s="76">
        <f t="shared" si="35"/>
        <v>0</v>
      </c>
      <c r="G191" s="76">
        <f t="shared" si="35"/>
        <v>0</v>
      </c>
      <c r="H191" s="76">
        <f t="shared" si="35"/>
        <v>0</v>
      </c>
      <c r="I191" s="76">
        <f t="shared" si="35"/>
        <v>0</v>
      </c>
      <c r="J191" s="76">
        <f t="shared" si="35"/>
        <v>0</v>
      </c>
      <c r="K191" s="10">
        <f ca="1">F191+G191+H191+I191+J191+'прил 4 (15-20)'!F252+'прил 4 (15-20)'!G252+'прил 4 (15-20)'!H252+'прил 4 (15-20)'!I252+'прил 4 (15-20)'!J252+'прил 4 (15-20)'!K252</f>
        <v>14015.2</v>
      </c>
    </row>
    <row r="192" spans="1:11" ht="15" hidden="1">
      <c r="A192" s="178"/>
      <c r="B192" s="178"/>
      <c r="C192" s="45" t="s">
        <v>14</v>
      </c>
      <c r="D192" s="45"/>
      <c r="E192" s="76">
        <f>F192+G192+H192+I192+J192</f>
        <v>0</v>
      </c>
      <c r="F192" s="76"/>
      <c r="G192" s="76"/>
      <c r="H192" s="76"/>
      <c r="I192" s="76"/>
      <c r="J192" s="76"/>
      <c r="K192" s="10">
        <f ca="1">F192+G192+H192+I192+J192+'прил 4 (15-20)'!F253+'прил 4 (15-20)'!G253+'прил 4 (15-20)'!H253+'прил 4 (15-20)'!I253+'прил 4 (15-20)'!J253+'прил 4 (15-20)'!K253</f>
        <v>10558.1</v>
      </c>
    </row>
    <row r="193" spans="1:11" ht="15" hidden="1">
      <c r="A193" s="178"/>
      <c r="B193" s="178"/>
      <c r="C193" s="45" t="s">
        <v>15</v>
      </c>
      <c r="D193" s="45"/>
      <c r="E193" s="76">
        <f>F193+G193+H193+I193+J193</f>
        <v>0</v>
      </c>
      <c r="F193" s="76"/>
      <c r="G193" s="76"/>
      <c r="H193" s="76"/>
      <c r="I193" s="76"/>
      <c r="J193" s="76"/>
      <c r="K193" s="10">
        <f ca="1">F193+G193+H193+I193+J193+'прил 4 (15-20)'!F254+'прил 4 (15-20)'!G254+'прил 4 (15-20)'!H254+'прил 4 (15-20)'!I254+'прил 4 (15-20)'!J254+'прил 4 (15-20)'!K254</f>
        <v>2529.1</v>
      </c>
    </row>
    <row r="194" spans="1:11" ht="30" hidden="1">
      <c r="A194" s="178"/>
      <c r="B194" s="178"/>
      <c r="C194" s="45" t="s">
        <v>8</v>
      </c>
      <c r="D194" s="45"/>
      <c r="E194" s="76">
        <f>F194+G194+H194+I194+J194</f>
        <v>0</v>
      </c>
      <c r="F194" s="76"/>
      <c r="G194" s="76"/>
      <c r="H194" s="76"/>
      <c r="I194" s="76"/>
      <c r="J194" s="76"/>
      <c r="K194" s="10">
        <f ca="1">F194+G194+H194+I194+J194+'прил 4 (15-20)'!F255+'прил 4 (15-20)'!G255+'прил 4 (15-20)'!H255+'прил 4 (15-20)'!I255+'прил 4 (15-20)'!J255+'прил 4 (15-20)'!K255</f>
        <v>928</v>
      </c>
    </row>
    <row r="195" spans="1:11" ht="30" hidden="1">
      <c r="A195" s="178"/>
      <c r="B195" s="178"/>
      <c r="C195" s="45" t="s">
        <v>20</v>
      </c>
      <c r="D195" s="45"/>
      <c r="E195" s="76">
        <f>F195+G195+H195+I195+J195</f>
        <v>0</v>
      </c>
      <c r="F195" s="76"/>
      <c r="G195" s="76"/>
      <c r="H195" s="76"/>
      <c r="I195" s="76"/>
      <c r="J195" s="76"/>
      <c r="K195" s="10">
        <f ca="1">F195+G195+H195+I195+J195+'прил 4 (15-20)'!F256+'прил 4 (15-20)'!G256+'прил 4 (15-20)'!H256+'прил 4 (15-20)'!I256+'прил 4 (15-20)'!J256+'прил 4 (15-20)'!K256</f>
        <v>0</v>
      </c>
    </row>
    <row r="196" spans="1:11" ht="15" hidden="1">
      <c r="A196" s="178"/>
      <c r="B196" s="178"/>
      <c r="C196" s="45" t="s">
        <v>10</v>
      </c>
      <c r="D196" s="45"/>
      <c r="E196" s="76">
        <f>F196+G196+H196+I196+J196</f>
        <v>0</v>
      </c>
      <c r="F196" s="76"/>
      <c r="G196" s="76"/>
      <c r="H196" s="76"/>
      <c r="I196" s="76"/>
      <c r="J196" s="76"/>
      <c r="K196" s="10">
        <f ca="1">F196+G196+H196+I196+J196+'прил 4 (15-20)'!F257+'прил 4 (15-20)'!G257+'прил 4 (15-20)'!H257+'прил 4 (15-20)'!I257+'прил 4 (15-20)'!J257+'прил 4 (15-20)'!K257</f>
        <v>0</v>
      </c>
    </row>
    <row r="197" spans="1:11" ht="15.75" hidden="1" customHeight="1">
      <c r="A197" s="178" t="s">
        <v>58</v>
      </c>
      <c r="B197" s="178" t="s">
        <v>59</v>
      </c>
      <c r="C197" s="45" t="s">
        <v>13</v>
      </c>
      <c r="D197" s="45">
        <f t="shared" ref="D197:J197" si="36">D198+D199+D200+D201+D202</f>
        <v>0</v>
      </c>
      <c r="E197" s="76">
        <f t="shared" si="36"/>
        <v>0</v>
      </c>
      <c r="F197" s="76">
        <f t="shared" si="36"/>
        <v>0</v>
      </c>
      <c r="G197" s="76">
        <f t="shared" si="36"/>
        <v>0</v>
      </c>
      <c r="H197" s="76">
        <f t="shared" si="36"/>
        <v>0</v>
      </c>
      <c r="I197" s="76">
        <f t="shared" si="36"/>
        <v>0</v>
      </c>
      <c r="J197" s="76">
        <f t="shared" si="36"/>
        <v>0</v>
      </c>
      <c r="K197" s="10">
        <f ca="1">F197+G197+H197+I197+J197+'прил 4 (15-20)'!F258+'прил 4 (15-20)'!G258+'прил 4 (15-20)'!H258+'прил 4 (15-20)'!I258+'прил 4 (15-20)'!J258+'прил 4 (15-20)'!K258</f>
        <v>15</v>
      </c>
    </row>
    <row r="198" spans="1:11" ht="15" hidden="1">
      <c r="A198" s="178"/>
      <c r="B198" s="178"/>
      <c r="C198" s="45" t="s">
        <v>14</v>
      </c>
      <c r="D198" s="45"/>
      <c r="E198" s="76"/>
      <c r="F198" s="76"/>
      <c r="G198" s="76"/>
      <c r="H198" s="76"/>
      <c r="I198" s="76"/>
      <c r="J198" s="76"/>
      <c r="K198" s="10">
        <f ca="1">F198+G198+H198+I198+J198+'прил 4 (15-20)'!F259+'прил 4 (15-20)'!G259+'прил 4 (15-20)'!H259+'прил 4 (15-20)'!I259+'прил 4 (15-20)'!J259+'прил 4 (15-20)'!K259</f>
        <v>0</v>
      </c>
    </row>
    <row r="199" spans="1:11" ht="15" hidden="1">
      <c r="A199" s="178"/>
      <c r="B199" s="178"/>
      <c r="C199" s="45" t="s">
        <v>15</v>
      </c>
      <c r="D199" s="45"/>
      <c r="E199" s="76"/>
      <c r="F199" s="76"/>
      <c r="G199" s="76"/>
      <c r="H199" s="76"/>
      <c r="I199" s="76"/>
      <c r="J199" s="76"/>
      <c r="K199" s="10">
        <f ca="1">F199+G199+H199+I199+J199+'прил 4 (15-20)'!F260+'прил 4 (15-20)'!G260+'прил 4 (15-20)'!H260+'прил 4 (15-20)'!I260+'прил 4 (15-20)'!J260+'прил 4 (15-20)'!K260</f>
        <v>0</v>
      </c>
    </row>
    <row r="200" spans="1:11" ht="30" hidden="1">
      <c r="A200" s="178"/>
      <c r="B200" s="178"/>
      <c r="C200" s="45" t="s">
        <v>8</v>
      </c>
      <c r="D200" s="45"/>
      <c r="E200" s="76">
        <f>F200+G200+H200+I200+J200</f>
        <v>0</v>
      </c>
      <c r="F200" s="76"/>
      <c r="G200" s="76"/>
      <c r="H200" s="76"/>
      <c r="I200" s="76"/>
      <c r="J200" s="76"/>
      <c r="K200" s="10">
        <f ca="1">F200+G200+H200+I200+J200+'прил 4 (15-20)'!F261+'прил 4 (15-20)'!G261+'прил 4 (15-20)'!H261+'прил 4 (15-20)'!I261+'прил 4 (15-20)'!J261+'прил 4 (15-20)'!K261</f>
        <v>15</v>
      </c>
    </row>
    <row r="201" spans="1:11" ht="30" hidden="1">
      <c r="A201" s="178"/>
      <c r="B201" s="178"/>
      <c r="C201" s="45" t="s">
        <v>20</v>
      </c>
      <c r="D201" s="45"/>
      <c r="E201" s="76">
        <f>F201+G201+H201+I201+J201</f>
        <v>0</v>
      </c>
      <c r="F201" s="76"/>
      <c r="G201" s="76"/>
      <c r="H201" s="76"/>
      <c r="I201" s="76"/>
      <c r="J201" s="76"/>
      <c r="K201" s="10">
        <f ca="1">F201+G201+H201+I201+J201+'прил 4 (15-20)'!F262+'прил 4 (15-20)'!G262+'прил 4 (15-20)'!H262+'прил 4 (15-20)'!I262+'прил 4 (15-20)'!J262+'прил 4 (15-20)'!K262</f>
        <v>0</v>
      </c>
    </row>
    <row r="202" spans="1:11" ht="15" hidden="1">
      <c r="A202" s="178"/>
      <c r="B202" s="178"/>
      <c r="C202" s="45" t="s">
        <v>10</v>
      </c>
      <c r="D202" s="46"/>
      <c r="E202" s="76">
        <f>F202+G202+H202+I202+J202</f>
        <v>0</v>
      </c>
      <c r="F202" s="76"/>
      <c r="G202" s="76"/>
      <c r="H202" s="76"/>
      <c r="I202" s="76"/>
      <c r="J202" s="76"/>
      <c r="K202" s="10">
        <f ca="1">F202+G202+H202+I202+J202+'прил 4 (15-20)'!F263+'прил 4 (15-20)'!G263+'прил 4 (15-20)'!H263+'прил 4 (15-20)'!I263+'прил 4 (15-20)'!J263+'прил 4 (15-20)'!K263</f>
        <v>0</v>
      </c>
    </row>
    <row r="203" spans="1:11" ht="12.75" customHeight="1">
      <c r="A203" s="178" t="s">
        <v>60</v>
      </c>
      <c r="B203" s="178" t="s">
        <v>61</v>
      </c>
      <c r="C203" s="178" t="s">
        <v>13</v>
      </c>
      <c r="D203" s="178">
        <f t="shared" ref="D203:J203" si="37">D205+D206+D207+D208+D209</f>
        <v>57117</v>
      </c>
      <c r="E203" s="183">
        <f t="shared" si="37"/>
        <v>285585</v>
      </c>
      <c r="F203" s="183">
        <f t="shared" si="37"/>
        <v>57117</v>
      </c>
      <c r="G203" s="183">
        <f t="shared" si="37"/>
        <v>57117</v>
      </c>
      <c r="H203" s="183">
        <f t="shared" si="37"/>
        <v>57117</v>
      </c>
      <c r="I203" s="183">
        <f t="shared" si="37"/>
        <v>57117</v>
      </c>
      <c r="J203" s="183">
        <f t="shared" si="37"/>
        <v>57117</v>
      </c>
      <c r="K203" s="10">
        <f ca="1">F203+G203+H203+I203+J203+'прил 4 (15-20)'!F264+'прил 4 (15-20)'!G264+'прил 4 (15-20)'!H264+'прил 4 (15-20)'!I264+'прил 4 (15-20)'!J264+'прил 4 (15-20)'!K264</f>
        <v>560635</v>
      </c>
    </row>
    <row r="204" spans="1:11" ht="13.5" customHeight="1">
      <c r="A204" s="178"/>
      <c r="B204" s="178"/>
      <c r="C204" s="178"/>
      <c r="D204" s="178"/>
      <c r="E204" s="183"/>
      <c r="F204" s="183"/>
      <c r="G204" s="183"/>
      <c r="H204" s="183"/>
      <c r="I204" s="183"/>
      <c r="J204" s="183"/>
      <c r="K204" s="10">
        <f ca="1">F204+G204+H204+I204+J204+'прил 4 (15-20)'!F265+'прил 4 (15-20)'!G265+'прил 4 (15-20)'!H265+'прил 4 (15-20)'!I265+'прил 4 (15-20)'!J265+'прил 4 (15-20)'!K265</f>
        <v>0</v>
      </c>
    </row>
    <row r="205" spans="1:11" ht="15">
      <c r="A205" s="178"/>
      <c r="B205" s="178"/>
      <c r="C205" s="45" t="s">
        <v>14</v>
      </c>
      <c r="D205" s="45">
        <f t="shared" ref="D205:J209" si="38">D211+D217+D223</f>
        <v>0</v>
      </c>
      <c r="E205" s="76">
        <f t="shared" si="38"/>
        <v>0</v>
      </c>
      <c r="F205" s="76">
        <f t="shared" si="38"/>
        <v>0</v>
      </c>
      <c r="G205" s="76">
        <f t="shared" si="38"/>
        <v>0</v>
      </c>
      <c r="H205" s="76">
        <f t="shared" si="38"/>
        <v>0</v>
      </c>
      <c r="I205" s="76">
        <f t="shared" si="38"/>
        <v>0</v>
      </c>
      <c r="J205" s="76">
        <f t="shared" si="38"/>
        <v>0</v>
      </c>
      <c r="K205" s="10">
        <f ca="1">F205+G205+H205+I205+J205+'прил 4 (15-20)'!F266+'прил 4 (15-20)'!G266+'прил 4 (15-20)'!H266+'прил 4 (15-20)'!I266+'прил 4 (15-20)'!J266+'прил 4 (15-20)'!K266</f>
        <v>0</v>
      </c>
    </row>
    <row r="206" spans="1:11" ht="15">
      <c r="A206" s="178"/>
      <c r="B206" s="178"/>
      <c r="C206" s="45" t="s">
        <v>15</v>
      </c>
      <c r="D206" s="45">
        <f t="shared" si="38"/>
        <v>0</v>
      </c>
      <c r="E206" s="76">
        <f t="shared" si="38"/>
        <v>0</v>
      </c>
      <c r="F206" s="76">
        <f t="shared" si="38"/>
        <v>0</v>
      </c>
      <c r="G206" s="76">
        <f t="shared" si="38"/>
        <v>0</v>
      </c>
      <c r="H206" s="76">
        <f t="shared" si="38"/>
        <v>0</v>
      </c>
      <c r="I206" s="76">
        <f t="shared" si="38"/>
        <v>0</v>
      </c>
      <c r="J206" s="76">
        <f t="shared" si="38"/>
        <v>0</v>
      </c>
      <c r="K206" s="10">
        <f ca="1">F206+G206+H206+I206+J206+'прил 4 (15-20)'!F267+'прил 4 (15-20)'!G267+'прил 4 (15-20)'!H267+'прил 4 (15-20)'!I267+'прил 4 (15-20)'!J267+'прил 4 (15-20)'!K267</f>
        <v>3028</v>
      </c>
    </row>
    <row r="207" spans="1:11" ht="30">
      <c r="A207" s="178"/>
      <c r="B207" s="178"/>
      <c r="C207" s="45" t="s">
        <v>8</v>
      </c>
      <c r="D207" s="45">
        <f t="shared" si="38"/>
        <v>57117</v>
      </c>
      <c r="E207" s="76">
        <f t="shared" si="38"/>
        <v>285585</v>
      </c>
      <c r="F207" s="76">
        <f t="shared" si="38"/>
        <v>57117</v>
      </c>
      <c r="G207" s="76">
        <f t="shared" si="38"/>
        <v>57117</v>
      </c>
      <c r="H207" s="76">
        <f t="shared" si="38"/>
        <v>57117</v>
      </c>
      <c r="I207" s="76">
        <f t="shared" si="38"/>
        <v>57117</v>
      </c>
      <c r="J207" s="76">
        <f t="shared" si="38"/>
        <v>57117</v>
      </c>
      <c r="K207" s="10">
        <f ca="1">F207+G207+H207+I207+J207+'прил 4 (15-20)'!F268+'прил 4 (15-20)'!G268+'прил 4 (15-20)'!H268+'прил 4 (15-20)'!I268+'прил 4 (15-20)'!J268+'прил 4 (15-20)'!K268</f>
        <v>557607</v>
      </c>
    </row>
    <row r="208" spans="1:11" ht="30">
      <c r="A208" s="178"/>
      <c r="B208" s="178"/>
      <c r="C208" s="45" t="s">
        <v>20</v>
      </c>
      <c r="D208" s="45">
        <f t="shared" si="38"/>
        <v>0</v>
      </c>
      <c r="E208" s="76">
        <f t="shared" si="38"/>
        <v>0</v>
      </c>
      <c r="F208" s="76">
        <f t="shared" si="38"/>
        <v>0</v>
      </c>
      <c r="G208" s="76">
        <f t="shared" si="38"/>
        <v>0</v>
      </c>
      <c r="H208" s="76">
        <f t="shared" si="38"/>
        <v>0</v>
      </c>
      <c r="I208" s="76">
        <f t="shared" si="38"/>
        <v>0</v>
      </c>
      <c r="J208" s="76">
        <f t="shared" si="38"/>
        <v>0</v>
      </c>
      <c r="K208" s="10">
        <f ca="1">F208+G208+H208+I208+J208+'прил 4 (15-20)'!F269+'прил 4 (15-20)'!G269+'прил 4 (15-20)'!H269+'прил 4 (15-20)'!I269+'прил 4 (15-20)'!J269+'прил 4 (15-20)'!K269</f>
        <v>0</v>
      </c>
    </row>
    <row r="209" spans="1:11" ht="15">
      <c r="A209" s="178"/>
      <c r="B209" s="178"/>
      <c r="C209" s="45" t="s">
        <v>10</v>
      </c>
      <c r="D209" s="45">
        <f t="shared" si="38"/>
        <v>0</v>
      </c>
      <c r="E209" s="76">
        <f t="shared" si="38"/>
        <v>0</v>
      </c>
      <c r="F209" s="76">
        <f t="shared" si="38"/>
        <v>0</v>
      </c>
      <c r="G209" s="76">
        <f t="shared" si="38"/>
        <v>0</v>
      </c>
      <c r="H209" s="76">
        <f t="shared" si="38"/>
        <v>0</v>
      </c>
      <c r="I209" s="76">
        <f t="shared" si="38"/>
        <v>0</v>
      </c>
      <c r="J209" s="76">
        <f t="shared" si="38"/>
        <v>0</v>
      </c>
      <c r="K209" s="10">
        <f ca="1">F209+G209+H209+I209+J209+'прил 4 (15-20)'!F270+'прил 4 (15-20)'!G270+'прил 4 (15-20)'!H270+'прил 4 (15-20)'!I270+'прил 4 (15-20)'!J270+'прил 4 (15-20)'!K270</f>
        <v>0</v>
      </c>
    </row>
    <row r="210" spans="1:11" ht="45.75" customHeight="1">
      <c r="A210" s="180" t="s">
        <v>62</v>
      </c>
      <c r="B210" s="178" t="s">
        <v>63</v>
      </c>
      <c r="C210" s="45" t="s">
        <v>13</v>
      </c>
      <c r="D210" s="45">
        <f t="shared" ref="D210:J210" si="39">D211+D212+D213+D214+D215</f>
        <v>6988</v>
      </c>
      <c r="E210" s="76">
        <f t="shared" si="39"/>
        <v>34940</v>
      </c>
      <c r="F210" s="76">
        <f t="shared" si="39"/>
        <v>6988</v>
      </c>
      <c r="G210" s="76">
        <f t="shared" si="39"/>
        <v>6988</v>
      </c>
      <c r="H210" s="76">
        <f t="shared" si="39"/>
        <v>6988</v>
      </c>
      <c r="I210" s="76">
        <f t="shared" si="39"/>
        <v>6988</v>
      </c>
      <c r="J210" s="76">
        <f t="shared" si="39"/>
        <v>6988</v>
      </c>
      <c r="K210" s="10">
        <f ca="1">F210+G210+H210+I210+J210+'прил 4 (15-20)'!F271+'прил 4 (15-20)'!G271+'прил 4 (15-20)'!H271+'прил 4 (15-20)'!I271+'прил 4 (15-20)'!J271+'прил 4 (15-20)'!K271</f>
        <v>70832</v>
      </c>
    </row>
    <row r="211" spans="1:11" ht="15">
      <c r="A211" s="181"/>
      <c r="B211" s="178"/>
      <c r="C211" s="45" t="s">
        <v>14</v>
      </c>
      <c r="D211" s="45"/>
      <c r="E211" s="76"/>
      <c r="F211" s="76"/>
      <c r="G211" s="76"/>
      <c r="H211" s="76"/>
      <c r="I211" s="76"/>
      <c r="J211" s="76"/>
      <c r="K211" s="10">
        <f ca="1">F211+G211+H211+I211+J211+'прил 4 (15-20)'!F272+'прил 4 (15-20)'!G272+'прил 4 (15-20)'!H272+'прил 4 (15-20)'!I272+'прил 4 (15-20)'!J272+'прил 4 (15-20)'!K272</f>
        <v>0</v>
      </c>
    </row>
    <row r="212" spans="1:11" ht="15">
      <c r="A212" s="181"/>
      <c r="B212" s="178"/>
      <c r="C212" s="45" t="s">
        <v>15</v>
      </c>
      <c r="D212" s="45"/>
      <c r="E212" s="76"/>
      <c r="F212" s="76"/>
      <c r="G212" s="76"/>
      <c r="H212" s="76"/>
      <c r="I212" s="76"/>
      <c r="J212" s="76"/>
      <c r="K212" s="10">
        <f ca="1">F212+G212+H212+I212+J212+'прил 4 (15-20)'!F273+'прил 4 (15-20)'!G273+'прил 4 (15-20)'!H273+'прил 4 (15-20)'!I273+'прил 4 (15-20)'!J273+'прил 4 (15-20)'!K273</f>
        <v>0</v>
      </c>
    </row>
    <row r="213" spans="1:11" ht="30">
      <c r="A213" s="181"/>
      <c r="B213" s="178"/>
      <c r="C213" s="45" t="s">
        <v>8</v>
      </c>
      <c r="D213" s="45">
        <v>6988</v>
      </c>
      <c r="E213" s="76">
        <f>F213+G213+H213+I213+J213</f>
        <v>34940</v>
      </c>
      <c r="F213" s="76">
        <v>6988</v>
      </c>
      <c r="G213" s="76">
        <v>6988</v>
      </c>
      <c r="H213" s="76">
        <v>6988</v>
      </c>
      <c r="I213" s="76">
        <v>6988</v>
      </c>
      <c r="J213" s="76">
        <v>6988</v>
      </c>
      <c r="K213" s="10">
        <f ca="1">F213+G213+H213+I213+J213+'прил 4 (15-20)'!F274+'прил 4 (15-20)'!G274+'прил 4 (15-20)'!H274+'прил 4 (15-20)'!I274+'прил 4 (15-20)'!J274+'прил 4 (15-20)'!K274</f>
        <v>70832</v>
      </c>
    </row>
    <row r="214" spans="1:11" ht="30">
      <c r="A214" s="181"/>
      <c r="B214" s="178"/>
      <c r="C214" s="45" t="s">
        <v>20</v>
      </c>
      <c r="D214" s="45"/>
      <c r="E214" s="76"/>
      <c r="F214" s="76"/>
      <c r="G214" s="76"/>
      <c r="H214" s="76"/>
      <c r="I214" s="76"/>
      <c r="J214" s="76"/>
      <c r="K214" s="10">
        <f ca="1">F214+G214+H214+I214+J214+'прил 4 (15-20)'!F275+'прил 4 (15-20)'!G275+'прил 4 (15-20)'!H275+'прил 4 (15-20)'!I275+'прил 4 (15-20)'!J275+'прил 4 (15-20)'!K275</f>
        <v>0</v>
      </c>
    </row>
    <row r="215" spans="1:11" ht="15">
      <c r="A215" s="182"/>
      <c r="B215" s="178"/>
      <c r="C215" s="45" t="s">
        <v>10</v>
      </c>
      <c r="D215" s="45"/>
      <c r="E215" s="76"/>
      <c r="F215" s="76"/>
      <c r="G215" s="76"/>
      <c r="H215" s="76"/>
      <c r="I215" s="76"/>
      <c r="J215" s="76"/>
      <c r="K215" s="10">
        <f ca="1">F215+G215+H215+I215+J215+'прил 4 (15-20)'!F276+'прил 4 (15-20)'!G276+'прил 4 (15-20)'!H276+'прил 4 (15-20)'!I276+'прил 4 (15-20)'!J276+'прил 4 (15-20)'!K276</f>
        <v>0</v>
      </c>
    </row>
    <row r="216" spans="1:11" ht="15.75" hidden="1" customHeight="1" thickBot="1">
      <c r="A216" s="178" t="s">
        <v>64</v>
      </c>
      <c r="B216" s="178" t="s">
        <v>65</v>
      </c>
      <c r="C216" s="45" t="s">
        <v>13</v>
      </c>
      <c r="D216" s="45">
        <f t="shared" ref="D216:J216" si="40">D217+D218+D219+D220+D221</f>
        <v>0</v>
      </c>
      <c r="E216" s="76">
        <f t="shared" si="40"/>
        <v>0</v>
      </c>
      <c r="F216" s="76">
        <f t="shared" si="40"/>
        <v>0</v>
      </c>
      <c r="G216" s="76">
        <f t="shared" si="40"/>
        <v>0</v>
      </c>
      <c r="H216" s="76">
        <f t="shared" si="40"/>
        <v>0</v>
      </c>
      <c r="I216" s="76">
        <f t="shared" si="40"/>
        <v>0</v>
      </c>
      <c r="J216" s="76">
        <f t="shared" si="40"/>
        <v>0</v>
      </c>
      <c r="K216" s="10">
        <f ca="1">F216+G216+H216+I216+J216+'прил 4 (15-20)'!F277+'прил 4 (15-20)'!G277+'прил 4 (15-20)'!H277+'прил 4 (15-20)'!I277+'прил 4 (15-20)'!J277+'прил 4 (15-20)'!K277</f>
        <v>263</v>
      </c>
    </row>
    <row r="217" spans="1:11" ht="15" hidden="1">
      <c r="A217" s="178"/>
      <c r="B217" s="178"/>
      <c r="C217" s="45" t="s">
        <v>14</v>
      </c>
      <c r="D217" s="45"/>
      <c r="E217" s="76"/>
      <c r="F217" s="76"/>
      <c r="G217" s="76"/>
      <c r="H217" s="76"/>
      <c r="I217" s="76"/>
      <c r="J217" s="76"/>
      <c r="K217" s="10">
        <f ca="1">F217+G217+H217+I217+J217+'прил 4 (15-20)'!F278+'прил 4 (15-20)'!G278+'прил 4 (15-20)'!H278+'прил 4 (15-20)'!I278+'прил 4 (15-20)'!J278+'прил 4 (15-20)'!K278</f>
        <v>0</v>
      </c>
    </row>
    <row r="218" spans="1:11" ht="15" hidden="1">
      <c r="A218" s="178"/>
      <c r="B218" s="178"/>
      <c r="C218" s="45" t="s">
        <v>15</v>
      </c>
      <c r="D218" s="45"/>
      <c r="E218" s="76"/>
      <c r="F218" s="76"/>
      <c r="G218" s="76"/>
      <c r="H218" s="76"/>
      <c r="I218" s="76"/>
      <c r="J218" s="76"/>
      <c r="K218" s="10">
        <f ca="1">F218+G218+H218+I218+J218+'прил 4 (15-20)'!F279+'прил 4 (15-20)'!G279+'прил 4 (15-20)'!H279+'прил 4 (15-20)'!I279+'прил 4 (15-20)'!J279+'прил 4 (15-20)'!K279</f>
        <v>0</v>
      </c>
    </row>
    <row r="219" spans="1:11" ht="30" hidden="1">
      <c r="A219" s="178"/>
      <c r="B219" s="178"/>
      <c r="C219" s="45" t="s">
        <v>8</v>
      </c>
      <c r="D219" s="45"/>
      <c r="E219" s="76">
        <f>F219+G219+H219+I219+J219</f>
        <v>0</v>
      </c>
      <c r="F219" s="76"/>
      <c r="G219" s="76"/>
      <c r="H219" s="76"/>
      <c r="I219" s="76"/>
      <c r="J219" s="76"/>
      <c r="K219" s="10">
        <f ca="1">F219+G219+H219+I219+J219+'прил 4 (15-20)'!F280+'прил 4 (15-20)'!G280+'прил 4 (15-20)'!H280+'прил 4 (15-20)'!I280+'прил 4 (15-20)'!J280+'прил 4 (15-20)'!K280</f>
        <v>263</v>
      </c>
    </row>
    <row r="220" spans="1:11" ht="30" hidden="1">
      <c r="A220" s="178"/>
      <c r="B220" s="178"/>
      <c r="C220" s="45" t="s">
        <v>20</v>
      </c>
      <c r="D220" s="45"/>
      <c r="E220" s="76"/>
      <c r="F220" s="76"/>
      <c r="G220" s="76"/>
      <c r="H220" s="76"/>
      <c r="I220" s="76"/>
      <c r="J220" s="76"/>
      <c r="K220" s="10">
        <f ca="1">F220+G220+H220+I220+J220+'прил 4 (15-20)'!F281+'прил 4 (15-20)'!G281+'прил 4 (15-20)'!H281+'прил 4 (15-20)'!I281+'прил 4 (15-20)'!J281+'прил 4 (15-20)'!K281</f>
        <v>0</v>
      </c>
    </row>
    <row r="221" spans="1:11" ht="15" hidden="1">
      <c r="A221" s="178"/>
      <c r="B221" s="178"/>
      <c r="C221" s="45" t="s">
        <v>10</v>
      </c>
      <c r="D221" s="45"/>
      <c r="E221" s="76"/>
      <c r="F221" s="76"/>
      <c r="G221" s="76"/>
      <c r="H221" s="76"/>
      <c r="I221" s="76"/>
      <c r="J221" s="76"/>
      <c r="K221" s="10">
        <f ca="1">F221+G221+H221+I221+J221+'прил 4 (15-20)'!F282+'прил 4 (15-20)'!G282+'прил 4 (15-20)'!H282+'прил 4 (15-20)'!I282+'прил 4 (15-20)'!J282+'прил 4 (15-20)'!K282</f>
        <v>0</v>
      </c>
    </row>
    <row r="222" spans="1:11" ht="66.75" customHeight="1">
      <c r="A222" s="178" t="s">
        <v>66</v>
      </c>
      <c r="B222" s="178" t="s">
        <v>67</v>
      </c>
      <c r="C222" s="45" t="s">
        <v>13</v>
      </c>
      <c r="D222" s="45">
        <f t="shared" ref="D222:J222" si="41">D225+D224</f>
        <v>50129</v>
      </c>
      <c r="E222" s="76">
        <f t="shared" si="41"/>
        <v>250645</v>
      </c>
      <c r="F222" s="76">
        <f t="shared" si="41"/>
        <v>50129</v>
      </c>
      <c r="G222" s="76">
        <f t="shared" si="41"/>
        <v>50129</v>
      </c>
      <c r="H222" s="76">
        <f t="shared" si="41"/>
        <v>50129</v>
      </c>
      <c r="I222" s="76">
        <f t="shared" si="41"/>
        <v>50129</v>
      </c>
      <c r="J222" s="76">
        <f t="shared" si="41"/>
        <v>50129</v>
      </c>
      <c r="K222" s="10">
        <f ca="1">F222+G222+H222+I222+J222+'прил 4 (15-20)'!F283+'прил 4 (15-20)'!G283+'прил 4 (15-20)'!H283+'прил 4 (15-20)'!I283+'прил 4 (15-20)'!J283+'прил 4 (15-20)'!K283</f>
        <v>489540</v>
      </c>
    </row>
    <row r="223" spans="1:11" ht="15">
      <c r="A223" s="178"/>
      <c r="B223" s="178"/>
      <c r="C223" s="45" t="s">
        <v>14</v>
      </c>
      <c r="D223" s="45"/>
      <c r="E223" s="76"/>
      <c r="F223" s="76"/>
      <c r="G223" s="76"/>
      <c r="H223" s="76"/>
      <c r="I223" s="76"/>
      <c r="J223" s="76"/>
      <c r="K223" s="10">
        <f ca="1">F223+G223+H223+I223+J223+'прил 4 (15-20)'!F284+'прил 4 (15-20)'!G284+'прил 4 (15-20)'!H284+'прил 4 (15-20)'!I284+'прил 4 (15-20)'!J284+'прил 4 (15-20)'!K284</f>
        <v>0</v>
      </c>
    </row>
    <row r="224" spans="1:11" ht="15">
      <c r="A224" s="178"/>
      <c r="B224" s="178"/>
      <c r="C224" s="45" t="s">
        <v>15</v>
      </c>
      <c r="D224" s="45"/>
      <c r="E224" s="76">
        <f>F224+G224+H224+I224+J224</f>
        <v>0</v>
      </c>
      <c r="F224" s="76"/>
      <c r="G224" s="76"/>
      <c r="H224" s="76"/>
      <c r="I224" s="76"/>
      <c r="J224" s="76"/>
      <c r="K224" s="10">
        <f ca="1">F224+G224+H224+I224+J224+'прил 4 (15-20)'!F285+'прил 4 (15-20)'!G285+'прил 4 (15-20)'!H285+'прил 4 (15-20)'!I285+'прил 4 (15-20)'!J285+'прил 4 (15-20)'!K285</f>
        <v>3028</v>
      </c>
    </row>
    <row r="225" spans="1:11" ht="30">
      <c r="A225" s="178"/>
      <c r="B225" s="178"/>
      <c r="C225" s="45" t="s">
        <v>8</v>
      </c>
      <c r="D225" s="45">
        <v>50129</v>
      </c>
      <c r="E225" s="76">
        <f>F225+G225+H225+I225+J225</f>
        <v>250645</v>
      </c>
      <c r="F225" s="76">
        <v>50129</v>
      </c>
      <c r="G225" s="76">
        <v>50129</v>
      </c>
      <c r="H225" s="76">
        <v>50129</v>
      </c>
      <c r="I225" s="76">
        <v>50129</v>
      </c>
      <c r="J225" s="76">
        <v>50129</v>
      </c>
      <c r="K225" s="10">
        <f ca="1">F225+G225+H225+I225+J225+'прил 4 (15-20)'!F286+'прил 4 (15-20)'!G286+'прил 4 (15-20)'!H286+'прил 4 (15-20)'!I286+'прил 4 (15-20)'!J286+'прил 4 (15-20)'!K286</f>
        <v>486512</v>
      </c>
    </row>
    <row r="226" spans="1:11" ht="30">
      <c r="A226" s="178"/>
      <c r="B226" s="178"/>
      <c r="C226" s="45" t="s">
        <v>20</v>
      </c>
      <c r="D226" s="46"/>
      <c r="E226" s="76"/>
      <c r="F226" s="76"/>
      <c r="G226" s="76"/>
      <c r="H226" s="76"/>
      <c r="I226" s="76"/>
      <c r="J226" s="76"/>
      <c r="K226" s="10">
        <f ca="1">F226+G226+H226+I226+J226+'прил 4 (15-20)'!F287+'прил 4 (15-20)'!G287+'прил 4 (15-20)'!H287+'прил 4 (15-20)'!I287+'прил 4 (15-20)'!J287+'прил 4 (15-20)'!K287</f>
        <v>0</v>
      </c>
    </row>
    <row r="227" spans="1:11" ht="12.75" customHeight="1">
      <c r="A227" s="178"/>
      <c r="B227" s="178"/>
      <c r="C227" s="178" t="s">
        <v>10</v>
      </c>
      <c r="D227" s="193"/>
      <c r="E227" s="183"/>
      <c r="F227" s="183"/>
      <c r="G227" s="183"/>
      <c r="H227" s="183"/>
      <c r="I227" s="183"/>
      <c r="J227" s="183"/>
      <c r="K227" s="10">
        <f ca="1">F227+G227+H227+I227+J227+'прил 4 (15-20)'!F288+'прил 4 (15-20)'!G288+'прил 4 (15-20)'!H288+'прил 4 (15-20)'!I288+'прил 4 (15-20)'!J288+'прил 4 (15-20)'!K288</f>
        <v>0</v>
      </c>
    </row>
    <row r="228" spans="1:11" ht="12.75" customHeight="1">
      <c r="A228" s="178"/>
      <c r="B228" s="178"/>
      <c r="C228" s="178"/>
      <c r="D228" s="193"/>
      <c r="E228" s="183"/>
      <c r="F228" s="183"/>
      <c r="G228" s="183"/>
      <c r="H228" s="183"/>
      <c r="I228" s="183"/>
      <c r="J228" s="183"/>
      <c r="K228" s="10">
        <f ca="1">F228+G228+H228+I228+J228+'прил 4 (15-20)'!F289+'прил 4 (15-20)'!G289+'прил 4 (15-20)'!H289+'прил 4 (15-20)'!I289+'прил 4 (15-20)'!J289+'прил 4 (15-20)'!K289</f>
        <v>0</v>
      </c>
    </row>
    <row r="229" spans="1:11" ht="13.5" customHeight="1">
      <c r="A229" s="178"/>
      <c r="B229" s="178"/>
      <c r="C229" s="178"/>
      <c r="D229" s="193"/>
      <c r="E229" s="183"/>
      <c r="F229" s="183"/>
      <c r="G229" s="183"/>
      <c r="H229" s="183"/>
      <c r="I229" s="183"/>
      <c r="J229" s="183"/>
      <c r="K229" s="10">
        <f ca="1">F229+G229+H229+I229+J229+'прил 4 (15-20)'!F290+'прил 4 (15-20)'!G290+'прил 4 (15-20)'!H290+'прил 4 (15-20)'!I290+'прил 4 (15-20)'!J290+'прил 4 (15-20)'!K290</f>
        <v>0</v>
      </c>
    </row>
    <row r="230" spans="1:11" ht="13.5" customHeight="1"/>
    <row r="231" spans="1:11" ht="21" customHeight="1">
      <c r="A231" s="192"/>
      <c r="B231" s="192"/>
      <c r="C231" s="192"/>
      <c r="D231" s="192"/>
      <c r="E231" s="192"/>
      <c r="F231" s="192"/>
      <c r="G231" s="192"/>
      <c r="H231" s="192"/>
      <c r="I231" s="192"/>
      <c r="J231" s="192"/>
    </row>
    <row r="232" spans="1:11" ht="16.5">
      <c r="A232" s="192"/>
      <c r="B232" s="192"/>
      <c r="C232" s="192"/>
      <c r="D232" s="192"/>
      <c r="E232" s="192"/>
      <c r="F232" s="192"/>
      <c r="G232" s="192"/>
      <c r="H232" s="192"/>
      <c r="I232" s="192"/>
      <c r="J232" s="192"/>
    </row>
  </sheetData>
  <mergeCells count="105">
    <mergeCell ref="A131:A136"/>
    <mergeCell ref="A143:A148"/>
    <mergeCell ref="B125:B130"/>
    <mergeCell ref="A137:A142"/>
    <mergeCell ref="E82:E83"/>
    <mergeCell ref="I82:I83"/>
    <mergeCell ref="C82:C83"/>
    <mergeCell ref="D82:D83"/>
    <mergeCell ref="F82:F83"/>
    <mergeCell ref="B101:B106"/>
    <mergeCell ref="G82:G83"/>
    <mergeCell ref="H82:H83"/>
    <mergeCell ref="A58:A63"/>
    <mergeCell ref="J82:J83"/>
    <mergeCell ref="A82:A88"/>
    <mergeCell ref="B107:B112"/>
    <mergeCell ref="B16:B21"/>
    <mergeCell ref="A3:J3"/>
    <mergeCell ref="D7:J7"/>
    <mergeCell ref="C7:C8"/>
    <mergeCell ref="A10:A15"/>
    <mergeCell ref="A4:J4"/>
    <mergeCell ref="A5:J5"/>
    <mergeCell ref="A16:A21"/>
    <mergeCell ref="B64:B69"/>
    <mergeCell ref="B46:B51"/>
    <mergeCell ref="B34:B39"/>
    <mergeCell ref="B52:B57"/>
    <mergeCell ref="B58:B63"/>
    <mergeCell ref="B40:B45"/>
    <mergeCell ref="A40:A45"/>
    <mergeCell ref="B28:B33"/>
    <mergeCell ref="B22:B27"/>
    <mergeCell ref="A52:A57"/>
    <mergeCell ref="A46:A51"/>
    <mergeCell ref="A28:A33"/>
    <mergeCell ref="A34:A39"/>
    <mergeCell ref="A22:A27"/>
    <mergeCell ref="A64:A69"/>
    <mergeCell ref="B7:B8"/>
    <mergeCell ref="A232:J232"/>
    <mergeCell ref="B216:B221"/>
    <mergeCell ref="H227:H229"/>
    <mergeCell ref="D227:D229"/>
    <mergeCell ref="A231:J231"/>
    <mergeCell ref="F227:F229"/>
    <mergeCell ref="C227:C229"/>
    <mergeCell ref="A222:A229"/>
    <mergeCell ref="J203:J204"/>
    <mergeCell ref="J227:J229"/>
    <mergeCell ref="I227:I229"/>
    <mergeCell ref="B222:B229"/>
    <mergeCell ref="G227:G229"/>
    <mergeCell ref="E227:E229"/>
    <mergeCell ref="C203:C204"/>
    <mergeCell ref="G203:G204"/>
    <mergeCell ref="F203:F204"/>
    <mergeCell ref="I203:I204"/>
    <mergeCell ref="A191:A196"/>
    <mergeCell ref="A185:A190"/>
    <mergeCell ref="A149:A154"/>
    <mergeCell ref="E203:E204"/>
    <mergeCell ref="H203:H204"/>
    <mergeCell ref="D203:D204"/>
    <mergeCell ref="B203:B209"/>
    <mergeCell ref="A167:A172"/>
    <mergeCell ref="B155:B160"/>
    <mergeCell ref="B179:B184"/>
    <mergeCell ref="A216:A221"/>
    <mergeCell ref="B161:B166"/>
    <mergeCell ref="B113:B118"/>
    <mergeCell ref="B210:B215"/>
    <mergeCell ref="A210:A215"/>
    <mergeCell ref="B197:B202"/>
    <mergeCell ref="A197:A202"/>
    <mergeCell ref="A125:A130"/>
    <mergeCell ref="A119:A124"/>
    <mergeCell ref="A161:A166"/>
    <mergeCell ref="B10:B15"/>
    <mergeCell ref="B131:B136"/>
    <mergeCell ref="B119:B124"/>
    <mergeCell ref="A113:A118"/>
    <mergeCell ref="A101:A106"/>
    <mergeCell ref="A107:A112"/>
    <mergeCell ref="A155:A160"/>
    <mergeCell ref="A7:A8"/>
    <mergeCell ref="A95:A100"/>
    <mergeCell ref="A70:A75"/>
    <mergeCell ref="B70:B75"/>
    <mergeCell ref="B76:B81"/>
    <mergeCell ref="B82:B88"/>
    <mergeCell ref="A76:A81"/>
    <mergeCell ref="B95:B100"/>
    <mergeCell ref="B89:B94"/>
    <mergeCell ref="A89:A94"/>
    <mergeCell ref="A203:A209"/>
    <mergeCell ref="B137:B142"/>
    <mergeCell ref="B143:B148"/>
    <mergeCell ref="B149:B154"/>
    <mergeCell ref="B173:B178"/>
    <mergeCell ref="B191:B196"/>
    <mergeCell ref="B167:B172"/>
    <mergeCell ref="A179:A184"/>
    <mergeCell ref="B185:B190"/>
    <mergeCell ref="A173:A178"/>
  </mergeCells>
  <phoneticPr fontId="6" type="noConversion"/>
  <pageMargins left="1.1811023622047245" right="0.59055118110236227" top="1.1811023622047245" bottom="0.78740157480314965" header="0.51181102362204722" footer="0.51181102362204722"/>
  <pageSetup paperSize="9" scale="83" firstPageNumber="85" fitToHeight="9" orientation="landscape" useFirstPageNumber="1" r:id="rId1"/>
  <headerFooter differentFirst="1" scaleWithDoc="0" alignWithMargins="0">
    <oddHeader>&amp;C&amp;"Times New Roman,обычный"&amp;12&amp;P</oddHeader>
    <firstHeader xml:space="preserve">&amp;C&amp;"Times New Roman,обычный"&amp;12 85&amp;R&amp;"Times New Roman,обычный"&amp;13Приложение № 4   к муниципальной программе   «Развитие культуры и искусства   Старооскольского городского округа»   </firstHeader>
  </headerFooter>
  <rowBreaks count="6" manualBreakCount="6">
    <brk id="21" max="16383" man="1"/>
    <brk id="63" max="11" man="1"/>
    <brk id="100" max="16383" man="1"/>
    <brk id="142" max="16383" man="1"/>
    <brk id="178" max="16383" man="1"/>
    <brk id="2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 3 (15-20)</vt:lpstr>
      <vt:lpstr>прил 3 (21-25)</vt:lpstr>
      <vt:lpstr>прил 4 (15-20)</vt:lpstr>
      <vt:lpstr>прил 4 (21-25)</vt:lpstr>
      <vt:lpstr>'прил 3 (15-20)'!Заголовки_для_печати</vt:lpstr>
      <vt:lpstr>'прил 3 (21-25)'!Заголовки_для_печати</vt:lpstr>
      <vt:lpstr>'прил 4 (15-20)'!Заголовки_для_печати</vt:lpstr>
      <vt:lpstr>'прил 4 (21-25)'!Заголовки_для_печати</vt:lpstr>
      <vt:lpstr>'прил 3 (21-25)'!Область_печати</vt:lpstr>
      <vt:lpstr>'прил 4 (15-20)'!Область_печати</vt:lpstr>
      <vt:lpstr>'прил 4 (21-25)'!Область_печати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2019-04-24T08:15:20Z</cp:lastPrinted>
  <dcterms:created xsi:type="dcterms:W3CDTF">2017-01-10T14:04:05Z</dcterms:created>
  <dcterms:modified xsi:type="dcterms:W3CDTF">2019-04-30T08:32:05Z</dcterms:modified>
</cp:coreProperties>
</file>