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210" activeTab="0"/>
  </bookViews>
  <sheets>
    <sheet name="дох." sheetId="1" r:id="rId1"/>
    <sheet name="расх." sheetId="2" r:id="rId2"/>
    <sheet name="источн." sheetId="3" r:id="rId3"/>
  </sheets>
  <definedNames>
    <definedName name="_xlnm.Print_Titles" localSheetId="0">'дох.'!$13:$13</definedName>
    <definedName name="_xlnm.Print_Titles" localSheetId="2">'источн.'!$14:$14</definedName>
    <definedName name="_xlnm.Print_Titles" localSheetId="1">'расх.'!$13:$13</definedName>
  </definedNames>
  <calcPr fullCalcOnLoad="1"/>
</workbook>
</file>

<file path=xl/sharedStrings.xml><?xml version="1.0" encoding="utf-8"?>
<sst xmlns="http://schemas.openxmlformats.org/spreadsheetml/2006/main" count="385" uniqueCount="273">
  <si>
    <t>тыс.руб.</t>
  </si>
  <si>
    <t>Общегосударственные вопросы</t>
  </si>
  <si>
    <t>Другие общегосударственные вопросы</t>
  </si>
  <si>
    <t>Национальная безопасность и правоохранительная деятельность</t>
  </si>
  <si>
    <t>Отчет</t>
  </si>
  <si>
    <t>Наименование показателей</t>
  </si>
  <si>
    <t>01</t>
  </si>
  <si>
    <t>00</t>
  </si>
  <si>
    <t>02</t>
  </si>
  <si>
    <t>03</t>
  </si>
  <si>
    <t>Функционирование законодательных  (представительных) органов государственной власти и представительных органов муниципальных образований</t>
  </si>
  <si>
    <t>04</t>
  </si>
  <si>
    <t>05</t>
  </si>
  <si>
    <t>Судебная система</t>
  </si>
  <si>
    <t>07</t>
  </si>
  <si>
    <t>Обеспечение проведения выборов и референдумов</t>
  </si>
  <si>
    <t>0106</t>
  </si>
  <si>
    <t>11</t>
  </si>
  <si>
    <t>Обслуживание государственного и муниципального долга</t>
  </si>
  <si>
    <t>12</t>
  </si>
  <si>
    <t>Резервные фонды</t>
  </si>
  <si>
    <t>0113</t>
  </si>
  <si>
    <t>Национальная оборона</t>
  </si>
  <si>
    <t>Органы внутренних дел</t>
  </si>
  <si>
    <t>09</t>
  </si>
  <si>
    <t>Национальная экономика</t>
  </si>
  <si>
    <t>Сельское хозяйство и рыболовство</t>
  </si>
  <si>
    <t>Лесное хозяйство</t>
  </si>
  <si>
    <t>08</t>
  </si>
  <si>
    <t>Транспорт</t>
  </si>
  <si>
    <t>Другие вопросы в области национальной 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</si>
  <si>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</si>
  <si>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</si>
  <si>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</si>
  <si>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</si>
  <si>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06</t>
  </si>
  <si>
    <t>Охрана окружающей среды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</si>
  <si>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</si>
  <si>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</si>
  <si>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</si>
  <si>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</si>
  <si>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</si>
  <si>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Физическая культура и спорт</t>
  </si>
  <si>
    <t>10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</si>
  <si>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</si>
  <si>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</si>
  <si>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</si>
  <si>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</si>
  <si>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</si>
  <si>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Профессиональная подготовка, переподготовка и повышение квалификации</t>
  </si>
  <si>
    <t>Стационарная медицинская помощь</t>
  </si>
  <si>
    <t>Охрана семьи и детства</t>
  </si>
  <si>
    <t>Другие вопросы в области жилищно-коммунального хозяйства</t>
  </si>
  <si>
    <t>% исполнения к годовым назначениям</t>
  </si>
  <si>
    <t xml:space="preserve">                                   Старооскольского городского округа</t>
  </si>
  <si>
    <t xml:space="preserve">Источники внутреннего финансирования дефицита бюджета  </t>
  </si>
  <si>
    <t>Старооскольского городского округа</t>
  </si>
  <si>
    <t>Наименование источника внутреннего финансирования дефицита бюджета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</si>
  <si>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</si>
  <si>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 в валюте Российской Федерации</t>
  </si>
  <si>
    <t xml:space="preserve">Увеличение прочих остатков денежных средств бюджета Старооскольского городского округа </t>
  </si>
  <si>
    <t xml:space="preserve">Уменьшение прочих остатков денежных средств бюджета Старооскольского городского округа </t>
  </si>
  <si>
    <t>ВСЕГО ИСТОЧНИКОВ  ФИНАНСИРОВАНИЯ</t>
  </si>
  <si>
    <t>01 02 00 00 00 0000 000</t>
  </si>
  <si>
    <t>01 02 00 00 04 0000 710</t>
  </si>
  <si>
    <t>01 02 00 00 04 0000 810</t>
  </si>
  <si>
    <t>01 05 00 00 00 0000 000</t>
  </si>
  <si>
    <t>01 05  02 01 04 0000 510</t>
  </si>
  <si>
    <t xml:space="preserve"> 01 05 02 01 04 0000 610</t>
  </si>
  <si>
    <t>90 00 00 00 00 0000 000</t>
  </si>
  <si>
    <t>13</t>
  </si>
  <si>
    <t>Дорожное хозяйство (дорожные фонды)</t>
  </si>
  <si>
    <t>Связь и информатика</t>
  </si>
  <si>
    <t>Культура, кинематография</t>
  </si>
  <si>
    <t>Другие вопросы в области культуры, кинематографии</t>
  </si>
  <si>
    <t>Здравоохранение</t>
  </si>
  <si>
    <t>Физическая культура</t>
  </si>
  <si>
    <t>Другие вопросы в области физической культуры и спорта</t>
  </si>
  <si>
    <t>Средства массовой информации</t>
  </si>
  <si>
    <t xml:space="preserve">13 </t>
  </si>
  <si>
    <t>Обслуживание государственного внутреннего и муниципального долга</t>
  </si>
  <si>
    <t>Средства от продажи акций  и иных форм участия в капитале, находящихся в собственности Старооскольского городского округа</t>
  </si>
  <si>
    <t>Функционирование Правительства Российской Федерации, высших исполнительных органов государственной власти  субъектов Российской Федерации, местных администраций</t>
  </si>
  <si>
    <t xml:space="preserve">Код бюджетной классификации </t>
  </si>
  <si>
    <t xml:space="preserve">Иные источники внутреннего финансирования дефицитов бюджетов </t>
  </si>
  <si>
    <t xml:space="preserve">01 06 00 00 00 0000 000 </t>
  </si>
  <si>
    <t>01 06 01 00 04 0000 630</t>
  </si>
  <si>
    <t xml:space="preserve">Возврат бюджетных кредитов, предоставленных юридическим лицам из бюджета Старооскольского городского округа в валюте Российской Федерации </t>
  </si>
  <si>
    <t xml:space="preserve">Периодическая печать и издательства </t>
  </si>
  <si>
    <t xml:space="preserve">                                                                                                   Утверждены</t>
  </si>
  <si>
    <t xml:space="preserve">                                                                                                   Старооскольского городского округа</t>
  </si>
  <si>
    <t>Массовый спорт</t>
  </si>
  <si>
    <t>Спорт высших достижений</t>
  </si>
  <si>
    <t>01 06 05 01 04 0000 640</t>
  </si>
  <si>
    <t>Охрана объектов растительного и животного мира и среды их обитания</t>
  </si>
  <si>
    <t>01 06 04 01 04 0000 810</t>
  </si>
  <si>
    <t>Исполнение муниципальных гарантий Старооскольского городского округа в валюте Российской Федерации в случае, если исполнение гарантом муниципальных гарантий 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</si>
  <si>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14</t>
  </si>
  <si>
    <t>Другие вопросы в области национальной безопасности и правоохранительной деятельности</t>
  </si>
  <si>
    <t>Погашение бюджетами  городских округов кредитов  от кредитных организаций  в валюте Российской Федерации</t>
  </si>
  <si>
    <t>Общеэкономические вопросы</t>
  </si>
  <si>
    <t xml:space="preserve">                                   постановлением  администрации</t>
  </si>
  <si>
    <t xml:space="preserve">                                                                                                   постановлением администрации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</si>
  <si>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</si>
  <si>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</si>
  <si>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01 03 01 00 00 0000 000</t>
  </si>
  <si>
    <t>01 03 01 00 04 0000 710</t>
  </si>
  <si>
    <t>01 03 01 00 04 0000 810</t>
  </si>
  <si>
    <t>Мобилизационная подготовка экономики</t>
  </si>
  <si>
    <t>Обеспечение пожарной безопасности</t>
  </si>
  <si>
    <t>Обеспечение деятельности финансовых, налоговых и таможенных органов и органов финансового (финансово - бюджетного) надзора</t>
  </si>
  <si>
    <t>Обеспечение деятельности финансовых, налоговых и таможенных органов и органов надзора</t>
  </si>
  <si>
    <t>Код бюджетной классификации РФ</t>
  </si>
  <si>
    <t>Наименование экономического показателя</t>
  </si>
  <si>
    <t>Отклонение от годового плана (+;-)</t>
  </si>
  <si>
    <t>Д О Х О Д Ы</t>
  </si>
  <si>
    <t>101 02000 01 0000 110</t>
  </si>
  <si>
    <t>Налог на доходы физических лиц</t>
  </si>
  <si>
    <t>103 02000 01 0000 110</t>
  </si>
  <si>
    <t>Акцизы по подакцизным товарам (продукции), производимым на территории Российской Федерации</t>
  </si>
  <si>
    <t>105 02000 02 0000 110</t>
  </si>
  <si>
    <t>Единый налог на вмененный доход для отдельных видов деятельности</t>
  </si>
  <si>
    <t>105 03000 01 0000 110</t>
  </si>
  <si>
    <t>Единый сельскохозяйственный налог</t>
  </si>
  <si>
    <t>105 04000 02 0000 110</t>
  </si>
  <si>
    <t>Налог, взимаемый в связи с применением патентной системы налогообложения</t>
  </si>
  <si>
    <t>106 01000 00 0000 110</t>
  </si>
  <si>
    <t>Налог на имущество физических лиц</t>
  </si>
  <si>
    <t>106 06000 00 0000 110</t>
  </si>
  <si>
    <t>Земельный налог</t>
  </si>
  <si>
    <t>108 00000 00 0000 000</t>
  </si>
  <si>
    <t>Государственная пошлина</t>
  </si>
  <si>
    <t>111 05010 00 0000 120</t>
  </si>
  <si>
    <t>111 05030 00 0000 120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</si>
  <si>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</si>
  <si>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</si>
  <si>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>111 07010 00 0000 120</t>
  </si>
  <si>
    <t>112 01000 01 0000 120</t>
  </si>
  <si>
    <t>Плата за негативное воздействие на окружающую  среду</t>
  </si>
  <si>
    <t>113 01994 04 0000 130</t>
  </si>
  <si>
    <t xml:space="preserve">Прочие доходы от оказания платных услуг (работ) получателями средств бюджетов городских округов </t>
  </si>
  <si>
    <t>114 02000 00 0000 000</t>
  </si>
  <si>
    <t>114 06000 00 0000 430</t>
  </si>
  <si>
    <t>115 02040 04 0000 140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</si>
  <si>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</si>
  <si>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116 00000 00 0000 000</t>
  </si>
  <si>
    <t>Штрафы, санкции, возмещение ущерба</t>
  </si>
  <si>
    <t xml:space="preserve">Прочие неналоговые доходы </t>
  </si>
  <si>
    <t>100 00000 00 0000 000</t>
  </si>
  <si>
    <t>ИТОГО налоговые и неналоговые доходы</t>
  </si>
  <si>
    <t>200 00000 00 0000 000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</si>
  <si>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</si>
  <si>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</si>
  <si>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ВСЕГО ДОХОДОВ:</t>
  </si>
  <si>
    <t>01 06 10 02 04 0000 550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</si>
  <si>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</si>
  <si>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1</t>
  </si>
  <si>
    <t>2</t>
  </si>
  <si>
    <t>3</t>
  </si>
  <si>
    <t>4</t>
  </si>
  <si>
    <t>5</t>
  </si>
  <si>
    <t>6</t>
  </si>
  <si>
    <t>7</t>
  </si>
  <si>
    <t>ВСЕГО РАСХОДОВ:</t>
  </si>
  <si>
    <t>Дополнительное образование детей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</si>
  <si>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</si>
  <si>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</si>
  <si>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Доходы, получаемые в виде арендной платы за земельные участки, государственная 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</si>
  <si>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113 02994 04 0000 130</t>
  </si>
  <si>
    <t>Прочие доходы от компенсации затрат бюджетов городских округов</t>
  </si>
  <si>
    <t>117 00000 00 0000 000</t>
  </si>
  <si>
    <t xml:space="preserve">                                   Утвержден</t>
  </si>
  <si>
    <t xml:space="preserve">Молодежная  политика </t>
  </si>
  <si>
    <t>Защита населения и территории от чрезвычайных ситуаций природного и техногенного характера, гражданская оборона</t>
  </si>
  <si>
    <t>в том числе получение бюджетных кредитов на пополнение остатков средств на счетах бюджета Старооскольского городского округа</t>
  </si>
  <si>
    <t>в том числе погашение бюджетом Старооскольского городского округа бюджетных кредитов на пополнение остатков средств на счетах бюджета Старооскольского городского округа</t>
  </si>
  <si>
    <t>Бюджетные кредиты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</si>
  <si>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бюджетов</t>
  </si>
  <si>
    <t xml:space="preserve">% исполнения к годовым назначениям </t>
  </si>
  <si>
    <t>Отклонение  от годового плана (+;-)</t>
  </si>
  <si>
    <t>Раз- дел</t>
  </si>
  <si>
    <t>Подраз-дел</t>
  </si>
  <si>
    <t>об исполнении бюджета Старооскольского городского округа за 1 квартал 2019 года по доходам</t>
  </si>
  <si>
    <t>об исполнении бюджета Старооскольского городского округа за 1 квартал 2019 года по расходам</t>
  </si>
  <si>
    <t xml:space="preserve">Исполнено на                   01.04.2019 </t>
  </si>
  <si>
    <t>Утверждено на 2019 год</t>
  </si>
  <si>
    <t>Исполнено на                 01.04.2019</t>
  </si>
  <si>
    <t>Исполнено на 01.04.2019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</si>
  <si>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
</t>
  </si>
  <si>
    <t xml:space="preserve">Доходы от перечисления части прибыли государственных и муниципальных унитарных предприятий, остающейся после уплаты налогов и обязательных платежей
</t>
  </si>
  <si>
    <t>111 09044 04 0000 120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</si>
  <si>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</si>
  <si>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</si>
  <si>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 от продажи земельных участков, находящихся в государственной и муниципальной собственности
</t>
  </si>
  <si>
    <t>св.200</t>
  </si>
  <si>
    <t xml:space="preserve"> 2 02 15002 04 0000 150</t>
  </si>
  <si>
    <t>Дотации бюджетам городских округов на поддержку мер по обеспечению сбалансированности бюджетов</t>
  </si>
  <si>
    <t xml:space="preserve"> 2 02 20041 04 0000 150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</si>
  <si>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</si>
  <si>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 xml:space="preserve"> 2 02 20077 04 0000 150</t>
  </si>
  <si>
    <t>Субсидии бюджетам городских округов на софинансирование капитальных вложений в объекты муниципальной собственности</t>
  </si>
  <si>
    <t>2 02 20216 04 0000 150</t>
  </si>
  <si>
    <t>Субсидии бюджетам городских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</si>
  <si>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 xml:space="preserve"> 2 02 25081 04 0000 150</t>
  </si>
  <si>
    <t>Субсидии бюджетам городских округов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</si>
  <si>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 xml:space="preserve"> 2 02 25466 04 0000 150</t>
  </si>
  <si>
    <t>Субсидии бюджетам городских округов на поддержку творческой деятельности и укрепление материально-технической базы муниципальных театров в населенных пунктах с численностью населения до 300 тысяч человек</t>
  </si>
  <si>
    <t xml:space="preserve"> 2 02 25467 04 0000 150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</si>
  <si>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</si>
  <si>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</si>
  <si>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 xml:space="preserve"> 2 02 25511 04 0000 150</t>
  </si>
  <si>
    <t>Субсидии бюджетам городских округов на проведение комплексных кадастровых работ</t>
  </si>
  <si>
    <t xml:space="preserve"> 2 02 25519 04 0000 150</t>
  </si>
  <si>
    <t>Субсидия бюджетам городских округов на поддержку отрасли культуры</t>
  </si>
  <si>
    <t xml:space="preserve"> 2 02 25555 04 0000 150</t>
  </si>
  <si>
    <t>Субсидии бюджетам городских округов на реализацию программ формирования современной городской среды</t>
  </si>
  <si>
    <t xml:space="preserve"> 2 02 29999 04 0000 150</t>
  </si>
  <si>
    <t>Прочие субсидии бюджетам городских округов</t>
  </si>
  <si>
    <t xml:space="preserve"> 2 02 30021 04 0000 150</t>
  </si>
  <si>
    <t>Субвенции бюджетам городских округов на ежемесячное денежное вознаграждение за классное руководство</t>
  </si>
  <si>
    <t>2 02 30022 04 0000 150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</si>
  <si>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</si>
  <si>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2 02 30024 04 0000 150</t>
  </si>
  <si>
    <t>Субвенции бюджетам городских округов на выполнение передаваемых полномочий субъектов Российской Федерации</t>
  </si>
  <si>
    <t xml:space="preserve"> 2 02 30027 04 0000 150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</si>
  <si>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</si>
  <si>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 xml:space="preserve"> 2 02 30029 04 0000 150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</si>
  <si>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</si>
  <si>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 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</si>
  <si>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</si>
  <si>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 2 02 35084 04 0000 150</t>
  </si>
  <si>
    <t>Субвенции бюджетам городских округов на осуществление ежемесячной денежной выплаты, назначаемой в случае рождения третьего ребенка или последующих детей до достижения ребенком возраста трех лет</t>
  </si>
  <si>
    <t xml:space="preserve"> 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</si>
  <si>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</si>
  <si>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2 02 35134 04 0000 150</t>
  </si>
  <si>
    <t>2 02 35135 04 0000 150</t>
  </si>
  <si>
    <t xml:space="preserve"> 2 02 35137 04 0000 150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</si>
  <si>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</si>
  <si>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 xml:space="preserve"> 2 02 35176 04 0000 150</t>
  </si>
  <si>
    <t xml:space="preserve"> 2 02 35220 04 0000 150</t>
  </si>
  <si>
    <t xml:space="preserve"> 2 02 35250 04 0000 150</t>
  </si>
  <si>
    <t>Субвенции бюджетам городских округов на оплату жилищно-коммунальных услуг отдельным категориям граждан</t>
  </si>
  <si>
    <t xml:space="preserve"> 2 02 35260 04 0000 150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</si>
  <si>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</si>
  <si>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 xml:space="preserve"> 2 02 35280 04 0000 150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</si>
  <si>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</si>
  <si>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 xml:space="preserve"> 2 02 35380 04 0000 150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</si>
  <si>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</si>
  <si>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2 02 35462 04 0000 150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</si>
  <si>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</si>
  <si>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2 02 35543 04 0000 150</t>
  </si>
  <si>
    <t>Субвенции бюджетам городских округов на содействие достижению целевых показателей региональных программ развития агропромышленного комплекса</t>
  </si>
  <si>
    <t xml:space="preserve"> 2 02 35930 04 0000 150</t>
  </si>
  <si>
    <t>Субвенции бюджетам городских округов на государственную регистрацию актов гражданского состояния</t>
  </si>
  <si>
    <t xml:space="preserve"> 2 02 39999 04 0000 150</t>
  </si>
  <si>
    <t>Прочие субвенции бюджетам городских округов</t>
  </si>
  <si>
    <t xml:space="preserve"> 2 02 45393 04 0000 150</t>
  </si>
  <si>
    <t xml:space="preserve"> 2 02 49999 04 0000 150</t>
  </si>
  <si>
    <t>Прочие межбюджетные трансферты, передаваемые бюджетам городских округов</t>
  </si>
  <si>
    <t>207 04050 04 0000 180</t>
  </si>
  <si>
    <t>Прочие безвозмездные поступления в бюджеты городских округов</t>
  </si>
  <si>
    <t>219 00000 04 0000 150</t>
  </si>
  <si>
    <t>Субсидии бюджетам городских округов на обеспечение развития и укрепления материально-технической базы домов культуры в населенных пунктах с числом жителей до                              50 тысяч человек</t>
  </si>
  <si>
    <t xml:space="preserve">                                                         Приложение 1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</si>
  <si>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                                                      № 5-ФЗ «О ветеранах»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</si>
  <si>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</si>
  <si>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Межбюджетные трансферты, передаваемые бюджетам городских округов на финансовое обеспечение дорожной деятельности в рамках реализации национального проекта «Безопасные и качественные автомобильные дороги»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</si>
  <si>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12 января 1995 года                                     № 5- ФЗ «О ветеранах», в соответствии с Указом Президента Российской Федерации                                 от 7 мая 2008 года № 714 «Об обеспечении жильем ветеранов Великой Отечественной войны 1941 - 1945 годов»</t>
  </si>
  <si>
    <t>Субвенции бюджетам городских округов на осуществление полномочий по обеспечению жильем отдельных категорий граждан, установленных Федеральным законом от 24 ноября 1995 года                                  № 181-ФЗ «О социальной защите инвалидов в Российской Федерации»</t>
  </si>
  <si>
    <t xml:space="preserve">     Приложение 2</t>
  </si>
  <si>
    <r>
      <t xml:space="preserve">                                    от «</t>
    </r>
    <r>
      <rPr>
        <u val="single"/>
        <sz val="13"/>
        <rFont val="Times New Roman"/>
        <family val="1"/>
      </rPr>
      <t>25</t>
    </r>
    <r>
      <rPr>
        <sz val="13"/>
        <rFont val="Times New Roman"/>
        <family val="1"/>
      </rPr>
      <t xml:space="preserve">» </t>
    </r>
    <r>
      <rPr>
        <u val="single"/>
        <sz val="13"/>
        <rFont val="Times New Roman"/>
        <family val="1"/>
      </rPr>
      <t>апреля</t>
    </r>
    <r>
      <rPr>
        <sz val="13"/>
        <rFont val="Times New Roman"/>
        <family val="1"/>
      </rPr>
      <t xml:space="preserve"> 2019 г. № </t>
    </r>
    <r>
      <rPr>
        <u val="single"/>
        <sz val="13"/>
        <rFont val="Times New Roman"/>
        <family val="1"/>
      </rPr>
      <t>1125</t>
    </r>
  </si>
  <si>
    <r>
      <t xml:space="preserve">                                                                                                   от «</t>
    </r>
    <r>
      <rPr>
        <u val="single"/>
        <sz val="13"/>
        <rFont val="Times New Roman"/>
        <family val="1"/>
      </rPr>
      <t>25</t>
    </r>
    <r>
      <rPr>
        <sz val="13"/>
        <rFont val="Times New Roman"/>
        <family val="1"/>
      </rPr>
      <t xml:space="preserve">» </t>
    </r>
    <r>
      <rPr>
        <u val="single"/>
        <sz val="13"/>
        <rFont val="Times New Roman"/>
        <family val="1"/>
      </rPr>
      <t>апреля</t>
    </r>
    <r>
      <rPr>
        <sz val="13"/>
        <rFont val="Times New Roman"/>
        <family val="1"/>
      </rPr>
      <t xml:space="preserve"> 2019 г. № </t>
    </r>
    <r>
      <rPr>
        <u val="single"/>
        <sz val="13"/>
        <rFont val="Times New Roman"/>
        <family val="1"/>
      </rPr>
      <t>1125</t>
    </r>
  </si>
  <si>
    <r>
      <t xml:space="preserve">                                    от «</t>
    </r>
    <r>
      <rPr>
        <u val="single"/>
        <sz val="13"/>
        <rFont val="Times New Roman"/>
        <family val="1"/>
      </rPr>
      <t>25</t>
    </r>
    <r>
      <rPr>
        <sz val="13"/>
        <rFont val="Times New Roman"/>
        <family val="1"/>
      </rPr>
      <t>»</t>
    </r>
    <r>
      <rPr>
        <u val="single"/>
        <sz val="13"/>
        <rFont val="Times New Roman"/>
        <family val="1"/>
      </rPr>
      <t xml:space="preserve"> апреля</t>
    </r>
    <r>
      <rPr>
        <sz val="13"/>
        <rFont val="Times New Roman"/>
        <family val="1"/>
      </rPr>
      <t xml:space="preserve"> 2019 г. № </t>
    </r>
    <r>
      <rPr>
        <u val="single"/>
        <sz val="13"/>
        <rFont val="Times New Roman"/>
        <family val="1"/>
      </rPr>
      <t>1125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</si>
</sst>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5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3"/>
      <color indexed="8"/>
      <name val="Times New Roman"/>
      <family val="1"/>
    </font>
    <font>
      <sz val="13"/>
      <name val="Arial"/>
      <family val="2"/>
    </font>
    <font>
      <b/>
      <sz val="13"/>
      <name val="Arial"/>
      <family val="2"/>
    </font>
    <font>
      <i/>
      <sz val="13"/>
      <name val="Times New Roman"/>
      <family val="1"/>
    </font>
    <font>
      <b/>
      <sz val="13"/>
      <color indexed="8"/>
      <name val="Times New Roman"/>
      <family val="1"/>
    </font>
    <font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3" fontId="4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3" fillId="0" borderId="0" xfId="0" applyNumberFormat="1" applyFont="1" applyAlignment="1">
      <alignment/>
    </xf>
    <xf numFmtId="49" fontId="3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 wrapText="1"/>
    </xf>
    <xf numFmtId="0" fontId="3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4" fillId="0" borderId="1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4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11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right"/>
    </xf>
    <xf numFmtId="3" fontId="3" fillId="33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 wrapText="1"/>
    </xf>
    <xf numFmtId="16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0" borderId="10" xfId="52" applyNumberFormat="1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Alignment="1">
      <alignment/>
    </xf>
    <xf numFmtId="49" fontId="4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165" fontId="4" fillId="0" borderId="10" xfId="0" applyNumberFormat="1" applyFont="1" applyBorder="1" applyAlignment="1">
      <alignment horizontal="center" vertical="center" wrapText="1"/>
    </xf>
    <xf numFmtId="3" fontId="3" fillId="34" borderId="10" xfId="0" applyNumberFormat="1" applyFont="1" applyFill="1" applyBorder="1" applyAlignment="1">
      <alignment horizontal="center" vertical="center" wrapText="1"/>
    </xf>
    <xf numFmtId="165" fontId="3" fillId="0" borderId="10" xfId="0" applyNumberFormat="1" applyFont="1" applyFill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3" fontId="3" fillId="0" borderId="10" xfId="0" applyNumberFormat="1" applyFont="1" applyBorder="1" applyAlignment="1">
      <alignment horizontal="center" vertical="center"/>
    </xf>
    <xf numFmtId="3" fontId="9" fillId="34" borderId="10" xfId="0" applyNumberFormat="1" applyFont="1" applyFill="1" applyBorder="1" applyAlignment="1">
      <alignment horizontal="center" vertical="center" wrapText="1"/>
    </xf>
    <xf numFmtId="165" fontId="4" fillId="33" borderId="10" xfId="0" applyNumberFormat="1" applyFont="1" applyFill="1" applyBorder="1" applyAlignment="1">
      <alignment horizontal="center" vertical="center" wrapText="1"/>
    </xf>
    <xf numFmtId="165" fontId="4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409575</xdr:colOff>
      <xdr:row>7</xdr:row>
      <xdr:rowOff>0</xdr:rowOff>
    </xdr:from>
    <xdr:to>
      <xdr:col>7</xdr:col>
      <xdr:colOff>352425</xdr:colOff>
      <xdr:row>7</xdr:row>
      <xdr:rowOff>28575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6696075" y="1371600"/>
          <a:ext cx="4076700" cy="28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Утверждён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постановлением  администрации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Старооскольского городского округа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«____»_________ 2017 г. № ____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E80"/>
  <sheetViews>
    <sheetView tabSelected="1" zoomScalePageLayoutView="0" workbookViewId="0" topLeftCell="A1">
      <selection activeCell="L9" sqref="L9"/>
    </sheetView>
  </sheetViews>
  <sheetFormatPr defaultColWidth="9.00390625" defaultRowHeight="12.75"/>
  <cols>
    <col min="1" max="1" width="27.75390625" style="23" customWidth="1"/>
    <col min="2" max="2" width="39.375" style="23" customWidth="1"/>
    <col min="3" max="3" width="15.375" style="23" customWidth="1"/>
    <col min="4" max="4" width="14.125" style="23" customWidth="1"/>
    <col min="5" max="5" width="15.75390625" style="23" customWidth="1"/>
    <col min="6" max="6" width="15.25390625" style="23" customWidth="1"/>
    <col min="7" max="209" width="9.125" style="23" customWidth="1"/>
    <col min="210" max="16384" width="9.125" style="41" customWidth="1"/>
  </cols>
  <sheetData>
    <row r="1" spans="3:6" ht="16.5">
      <c r="C1" s="61" t="s">
        <v>263</v>
      </c>
      <c r="D1" s="61"/>
      <c r="E1" s="61"/>
      <c r="F1" s="61"/>
    </row>
    <row r="2" spans="3:6" ht="12.75" customHeight="1">
      <c r="C2" s="60"/>
      <c r="D2" s="60"/>
      <c r="E2" s="60"/>
      <c r="F2" s="60"/>
    </row>
    <row r="3" spans="3:6" ht="16.5">
      <c r="C3" s="65" t="s">
        <v>171</v>
      </c>
      <c r="D3" s="65"/>
      <c r="E3" s="65"/>
      <c r="F3" s="65"/>
    </row>
    <row r="4" spans="3:6" ht="16.5">
      <c r="C4" s="65" t="s">
        <v>101</v>
      </c>
      <c r="D4" s="65"/>
      <c r="E4" s="65"/>
      <c r="F4" s="65"/>
    </row>
    <row r="5" spans="3:6" ht="16.5">
      <c r="C5" s="65" t="s">
        <v>54</v>
      </c>
      <c r="D5" s="65"/>
      <c r="E5" s="65"/>
      <c r="F5" s="65"/>
    </row>
    <row r="6" spans="3:6" ht="16.5">
      <c r="C6" s="65" t="s">
        <v>272</v>
      </c>
      <c r="D6" s="65"/>
      <c r="E6" s="65"/>
      <c r="F6" s="65"/>
    </row>
    <row r="8" spans="1:213" s="22" customFormat="1" ht="17.25" customHeight="1">
      <c r="A8" s="66" t="s">
        <v>4</v>
      </c>
      <c r="B8" s="66"/>
      <c r="C8" s="66"/>
      <c r="D8" s="66"/>
      <c r="E8" s="66"/>
      <c r="F8" s="66"/>
      <c r="HB8" s="41"/>
      <c r="HC8" s="41"/>
      <c r="HD8" s="41"/>
      <c r="HE8" s="41"/>
    </row>
    <row r="9" spans="1:213" s="22" customFormat="1" ht="15" customHeight="1">
      <c r="A9" s="66" t="s">
        <v>182</v>
      </c>
      <c r="B9" s="66"/>
      <c r="C9" s="66"/>
      <c r="D9" s="66"/>
      <c r="E9" s="66"/>
      <c r="F9" s="66"/>
      <c r="HB9" s="41"/>
      <c r="HC9" s="41"/>
      <c r="HD9" s="41"/>
      <c r="HE9" s="41"/>
    </row>
    <row r="10" spans="6:213" s="22" customFormat="1" ht="15" customHeight="1">
      <c r="F10" s="24" t="s">
        <v>0</v>
      </c>
      <c r="HB10" s="41"/>
      <c r="HC10" s="41"/>
      <c r="HD10" s="41"/>
      <c r="HE10" s="41"/>
    </row>
    <row r="11" spans="1:213" s="22" customFormat="1" ht="32.25" customHeight="1">
      <c r="A11" s="62" t="s">
        <v>112</v>
      </c>
      <c r="B11" s="62" t="s">
        <v>113</v>
      </c>
      <c r="C11" s="62" t="s">
        <v>185</v>
      </c>
      <c r="D11" s="62" t="s">
        <v>184</v>
      </c>
      <c r="E11" s="63" t="s">
        <v>178</v>
      </c>
      <c r="F11" s="63" t="s">
        <v>114</v>
      </c>
      <c r="HB11" s="41"/>
      <c r="HC11" s="41"/>
      <c r="HD11" s="41"/>
      <c r="HE11" s="41"/>
    </row>
    <row r="12" spans="1:213" s="22" customFormat="1" ht="55.5" customHeight="1">
      <c r="A12" s="62"/>
      <c r="B12" s="62"/>
      <c r="C12" s="62"/>
      <c r="D12" s="62"/>
      <c r="E12" s="63"/>
      <c r="F12" s="63"/>
      <c r="HB12" s="41"/>
      <c r="HC12" s="41"/>
      <c r="HD12" s="41"/>
      <c r="HE12" s="41"/>
    </row>
    <row r="13" spans="1:213" s="22" customFormat="1" ht="15.75" customHeight="1">
      <c r="A13" s="26">
        <v>1</v>
      </c>
      <c r="B13" s="26">
        <v>2</v>
      </c>
      <c r="C13" s="26">
        <v>3</v>
      </c>
      <c r="D13" s="26">
        <v>4</v>
      </c>
      <c r="E13" s="26">
        <v>5</v>
      </c>
      <c r="F13" s="26">
        <v>6</v>
      </c>
      <c r="HB13" s="41"/>
      <c r="HC13" s="41"/>
      <c r="HD13" s="41"/>
      <c r="HE13" s="41"/>
    </row>
    <row r="14" spans="1:213" s="22" customFormat="1" ht="15.75" customHeight="1">
      <c r="A14" s="62" t="s">
        <v>115</v>
      </c>
      <c r="B14" s="62"/>
      <c r="C14" s="27"/>
      <c r="D14" s="28"/>
      <c r="E14" s="28"/>
      <c r="F14" s="28"/>
      <c r="HB14" s="41"/>
      <c r="HC14" s="41"/>
      <c r="HD14" s="41"/>
      <c r="HE14" s="41"/>
    </row>
    <row r="15" spans="1:213" s="22" customFormat="1" ht="21.75" customHeight="1">
      <c r="A15" s="29" t="s">
        <v>116</v>
      </c>
      <c r="B15" s="29" t="s">
        <v>117</v>
      </c>
      <c r="C15" s="29">
        <v>747988</v>
      </c>
      <c r="D15" s="31">
        <v>177575</v>
      </c>
      <c r="E15" s="35">
        <f aca="true" t="shared" si="0" ref="E15:E76">D15/C15*100</f>
        <v>23.74035412332818</v>
      </c>
      <c r="F15" s="29">
        <f aca="true" t="shared" si="1" ref="F15:F74">D15-C15</f>
        <v>-570413</v>
      </c>
      <c r="HB15" s="41"/>
      <c r="HC15" s="41"/>
      <c r="HD15" s="41"/>
      <c r="HE15" s="41"/>
    </row>
    <row r="16" spans="1:213" s="22" customFormat="1" ht="58.5" customHeight="1">
      <c r="A16" s="29" t="s">
        <v>118</v>
      </c>
      <c r="B16" s="30" t="s">
        <v>119</v>
      </c>
      <c r="C16" s="29">
        <v>39556</v>
      </c>
      <c r="D16" s="31">
        <v>10161</v>
      </c>
      <c r="E16" s="35">
        <f t="shared" si="0"/>
        <v>25.68763272322783</v>
      </c>
      <c r="F16" s="29">
        <f>D16-C16</f>
        <v>-29395</v>
      </c>
      <c r="HB16" s="41"/>
      <c r="HC16" s="41"/>
      <c r="HD16" s="41"/>
      <c r="HE16" s="41"/>
    </row>
    <row r="17" spans="1:213" s="22" customFormat="1" ht="37.5" customHeight="1">
      <c r="A17" s="29" t="s">
        <v>120</v>
      </c>
      <c r="B17" s="29" t="s">
        <v>121</v>
      </c>
      <c r="C17" s="29">
        <v>160074</v>
      </c>
      <c r="D17" s="31">
        <v>35896</v>
      </c>
      <c r="E17" s="35">
        <f t="shared" si="0"/>
        <v>22.42462860926821</v>
      </c>
      <c r="F17" s="29">
        <f>D17-C17</f>
        <v>-124178</v>
      </c>
      <c r="HB17" s="41"/>
      <c r="HC17" s="41"/>
      <c r="HD17" s="41"/>
      <c r="HE17" s="41"/>
    </row>
    <row r="18" spans="1:213" s="22" customFormat="1" ht="22.5" customHeight="1">
      <c r="A18" s="29" t="s">
        <v>122</v>
      </c>
      <c r="B18" s="29" t="s">
        <v>123</v>
      </c>
      <c r="C18" s="29">
        <v>6453</v>
      </c>
      <c r="D18" s="31">
        <v>2922</v>
      </c>
      <c r="E18" s="35">
        <f t="shared" si="0"/>
        <v>45.28126452812645</v>
      </c>
      <c r="F18" s="29">
        <f>D18-C18</f>
        <v>-3531</v>
      </c>
      <c r="HB18" s="41"/>
      <c r="HC18" s="41"/>
      <c r="HD18" s="41"/>
      <c r="HE18" s="41"/>
    </row>
    <row r="19" spans="1:213" s="22" customFormat="1" ht="49.5">
      <c r="A19" s="29" t="s">
        <v>124</v>
      </c>
      <c r="B19" s="29" t="s">
        <v>125</v>
      </c>
      <c r="C19" s="29">
        <v>7266</v>
      </c>
      <c r="D19" s="31">
        <v>1884</v>
      </c>
      <c r="E19" s="35">
        <f t="shared" si="0"/>
        <v>25.928984310487202</v>
      </c>
      <c r="F19" s="29">
        <f>D19-C19</f>
        <v>-5382</v>
      </c>
      <c r="HB19" s="41"/>
      <c r="HC19" s="41"/>
      <c r="HD19" s="41"/>
      <c r="HE19" s="41"/>
    </row>
    <row r="20" spans="1:213" s="22" customFormat="1" ht="23.25" customHeight="1">
      <c r="A20" s="29" t="s">
        <v>126</v>
      </c>
      <c r="B20" s="29" t="s">
        <v>127</v>
      </c>
      <c r="C20" s="51">
        <v>174605</v>
      </c>
      <c r="D20" s="31">
        <v>12685</v>
      </c>
      <c r="E20" s="35">
        <f t="shared" si="0"/>
        <v>7.264969502591565</v>
      </c>
      <c r="F20" s="29">
        <f t="shared" si="1"/>
        <v>-161920</v>
      </c>
      <c r="HB20" s="41"/>
      <c r="HC20" s="41"/>
      <c r="HD20" s="41"/>
      <c r="HE20" s="41"/>
    </row>
    <row r="21" spans="1:213" s="22" customFormat="1" ht="26.25" customHeight="1">
      <c r="A21" s="29" t="s">
        <v>128</v>
      </c>
      <c r="B21" s="29" t="s">
        <v>129</v>
      </c>
      <c r="C21" s="51">
        <v>1314373</v>
      </c>
      <c r="D21" s="31">
        <v>294186</v>
      </c>
      <c r="E21" s="35">
        <f t="shared" si="0"/>
        <v>22.38223091922917</v>
      </c>
      <c r="F21" s="29">
        <f t="shared" si="1"/>
        <v>-1020187</v>
      </c>
      <c r="HB21" s="41"/>
      <c r="HC21" s="41"/>
      <c r="HD21" s="41"/>
      <c r="HE21" s="41"/>
    </row>
    <row r="22" spans="1:213" s="22" customFormat="1" ht="28.5" customHeight="1">
      <c r="A22" s="29" t="s">
        <v>130</v>
      </c>
      <c r="B22" s="29" t="s">
        <v>131</v>
      </c>
      <c r="C22" s="29">
        <v>50567</v>
      </c>
      <c r="D22" s="31">
        <v>7229</v>
      </c>
      <c r="E22" s="35">
        <f t="shared" si="0"/>
        <v>14.295884667866396</v>
      </c>
      <c r="F22" s="29">
        <f t="shared" si="1"/>
        <v>-43338</v>
      </c>
      <c r="HB22" s="41"/>
      <c r="HC22" s="41"/>
      <c r="HD22" s="41"/>
      <c r="HE22" s="41"/>
    </row>
    <row r="23" spans="1:213" s="22" customFormat="1" ht="115.5">
      <c r="A23" s="29" t="s">
        <v>165</v>
      </c>
      <c r="B23" s="29" t="s">
        <v>166</v>
      </c>
      <c r="C23" s="29">
        <v>1600</v>
      </c>
      <c r="D23" s="31"/>
      <c r="E23" s="35">
        <f t="shared" si="0"/>
        <v>0</v>
      </c>
      <c r="F23" s="29">
        <f t="shared" si="1"/>
        <v>-1600</v>
      </c>
      <c r="HB23" s="41"/>
      <c r="HC23" s="41"/>
      <c r="HD23" s="41"/>
      <c r="HE23" s="41"/>
    </row>
    <row r="24" spans="1:213" s="22" customFormat="1" ht="132">
      <c r="A24" s="51" t="s">
        <v>132</v>
      </c>
      <c r="B24" s="51" t="s">
        <v>167</v>
      </c>
      <c r="C24" s="51">
        <v>347000</v>
      </c>
      <c r="D24" s="31">
        <v>82477</v>
      </c>
      <c r="E24" s="35">
        <f t="shared" si="0"/>
        <v>23.7685878962536</v>
      </c>
      <c r="F24" s="29">
        <f>D24-C24</f>
        <v>-264523</v>
      </c>
      <c r="HB24" s="41"/>
      <c r="HC24" s="41"/>
      <c r="HD24" s="41"/>
      <c r="HE24" s="41"/>
    </row>
    <row r="25" spans="1:213" s="22" customFormat="1" ht="180" customHeight="1">
      <c r="A25" s="29" t="s">
        <v>133</v>
      </c>
      <c r="B25" s="28" t="s">
        <v>188</v>
      </c>
      <c r="C25" s="29">
        <v>38000</v>
      </c>
      <c r="D25" s="31">
        <v>8246</v>
      </c>
      <c r="E25" s="35">
        <f t="shared" si="0"/>
        <v>21.7</v>
      </c>
      <c r="F25" s="29">
        <f t="shared" si="1"/>
        <v>-29754</v>
      </c>
      <c r="HB25" s="42"/>
      <c r="HC25" s="42"/>
      <c r="HD25" s="42"/>
      <c r="HE25" s="42"/>
    </row>
    <row r="26" spans="1:213" s="22" customFormat="1" ht="81.75" customHeight="1">
      <c r="A26" s="29" t="s">
        <v>134</v>
      </c>
      <c r="B26" s="28" t="s">
        <v>135</v>
      </c>
      <c r="C26" s="29">
        <v>16003</v>
      </c>
      <c r="D26" s="31">
        <v>2741</v>
      </c>
      <c r="E26" s="35">
        <f t="shared" si="0"/>
        <v>17.128038492782604</v>
      </c>
      <c r="F26" s="29">
        <f t="shared" si="1"/>
        <v>-13262</v>
      </c>
      <c r="HB26" s="42"/>
      <c r="HC26" s="42"/>
      <c r="HD26" s="42"/>
      <c r="HE26" s="42"/>
    </row>
    <row r="27" spans="1:213" s="22" customFormat="1" ht="115.5">
      <c r="A27" s="29" t="s">
        <v>136</v>
      </c>
      <c r="B27" s="29" t="s">
        <v>189</v>
      </c>
      <c r="C27" s="29">
        <v>2915</v>
      </c>
      <c r="D27" s="31">
        <v>3622</v>
      </c>
      <c r="E27" s="35">
        <f t="shared" si="0"/>
        <v>124.25385934819897</v>
      </c>
      <c r="F27" s="29">
        <f>D27-C27</f>
        <v>707</v>
      </c>
      <c r="HB27" s="42"/>
      <c r="HC27" s="42"/>
      <c r="HD27" s="42"/>
      <c r="HE27" s="42"/>
    </row>
    <row r="28" spans="1:213" s="22" customFormat="1" ht="159.75" customHeight="1">
      <c r="A28" s="29" t="s">
        <v>190</v>
      </c>
      <c r="B28" s="29" t="s">
        <v>191</v>
      </c>
      <c r="C28" s="29"/>
      <c r="D28" s="31">
        <v>28</v>
      </c>
      <c r="E28" s="35"/>
      <c r="F28" s="29">
        <f>D28-C28</f>
        <v>28</v>
      </c>
      <c r="HB28" s="41"/>
      <c r="HC28" s="41"/>
      <c r="HD28" s="41"/>
      <c r="HE28" s="41"/>
    </row>
    <row r="29" spans="1:213" s="22" customFormat="1" ht="43.5" customHeight="1">
      <c r="A29" s="29" t="s">
        <v>137</v>
      </c>
      <c r="B29" s="29" t="s">
        <v>138</v>
      </c>
      <c r="C29" s="29">
        <v>35595</v>
      </c>
      <c r="D29" s="31">
        <v>4951</v>
      </c>
      <c r="E29" s="35">
        <f t="shared" si="0"/>
        <v>13.909256918106475</v>
      </c>
      <c r="F29" s="29">
        <f t="shared" si="1"/>
        <v>-30644</v>
      </c>
      <c r="HB29" s="41"/>
      <c r="HC29" s="41"/>
      <c r="HD29" s="41"/>
      <c r="HE29" s="41"/>
    </row>
    <row r="30" spans="1:213" s="22" customFormat="1" ht="55.5" customHeight="1">
      <c r="A30" s="39" t="s">
        <v>139</v>
      </c>
      <c r="B30" s="29" t="s">
        <v>140</v>
      </c>
      <c r="C30" s="29">
        <v>11109</v>
      </c>
      <c r="D30" s="31">
        <v>1192</v>
      </c>
      <c r="E30" s="35">
        <f t="shared" si="0"/>
        <v>10.730038707354398</v>
      </c>
      <c r="F30" s="29">
        <f t="shared" si="1"/>
        <v>-9917</v>
      </c>
      <c r="HB30" s="41"/>
      <c r="HC30" s="41"/>
      <c r="HD30" s="41"/>
      <c r="HE30" s="41"/>
    </row>
    <row r="31" spans="1:213" s="22" customFormat="1" ht="42" customHeight="1">
      <c r="A31" s="39" t="s">
        <v>168</v>
      </c>
      <c r="B31" s="29" t="s">
        <v>169</v>
      </c>
      <c r="C31" s="29"/>
      <c r="D31" s="31">
        <v>2473</v>
      </c>
      <c r="E31" s="35"/>
      <c r="F31" s="29">
        <f t="shared" si="1"/>
        <v>2473</v>
      </c>
      <c r="HB31" s="41"/>
      <c r="HC31" s="41"/>
      <c r="HD31" s="41"/>
      <c r="HE31" s="41"/>
    </row>
    <row r="32" spans="1:213" s="22" customFormat="1" ht="163.5" customHeight="1">
      <c r="A32" s="29" t="s">
        <v>141</v>
      </c>
      <c r="B32" s="31" t="s">
        <v>192</v>
      </c>
      <c r="C32" s="29">
        <v>25000</v>
      </c>
      <c r="D32" s="31">
        <v>5509</v>
      </c>
      <c r="E32" s="35">
        <f t="shared" si="0"/>
        <v>22.036</v>
      </c>
      <c r="F32" s="29">
        <f t="shared" si="1"/>
        <v>-19491</v>
      </c>
      <c r="HB32" s="41"/>
      <c r="HC32" s="41"/>
      <c r="HD32" s="41"/>
      <c r="HE32" s="41"/>
    </row>
    <row r="33" spans="1:213" s="22" customFormat="1" ht="82.5">
      <c r="A33" s="29" t="s">
        <v>142</v>
      </c>
      <c r="B33" s="40" t="s">
        <v>193</v>
      </c>
      <c r="C33" s="29">
        <v>25000</v>
      </c>
      <c r="D33" s="31">
        <v>2844</v>
      </c>
      <c r="E33" s="35">
        <f t="shared" si="0"/>
        <v>11.376</v>
      </c>
      <c r="F33" s="29">
        <f t="shared" si="1"/>
        <v>-22156</v>
      </c>
      <c r="HB33" s="41"/>
      <c r="HC33" s="41"/>
      <c r="HD33" s="41"/>
      <c r="HE33" s="41"/>
    </row>
    <row r="34" spans="1:213" s="22" customFormat="1" ht="86.25" customHeight="1">
      <c r="A34" s="29" t="s">
        <v>143</v>
      </c>
      <c r="B34" s="40" t="s">
        <v>144</v>
      </c>
      <c r="C34" s="29">
        <v>34</v>
      </c>
      <c r="D34" s="31">
        <v>419</v>
      </c>
      <c r="E34" s="35" t="s">
        <v>194</v>
      </c>
      <c r="F34" s="29">
        <f t="shared" si="1"/>
        <v>385</v>
      </c>
      <c r="HB34" s="41"/>
      <c r="HC34" s="41"/>
      <c r="HD34" s="41"/>
      <c r="HE34" s="41"/>
    </row>
    <row r="35" spans="1:213" s="22" customFormat="1" ht="33">
      <c r="A35" s="29" t="s">
        <v>145</v>
      </c>
      <c r="B35" s="29" t="s">
        <v>146</v>
      </c>
      <c r="C35" s="29">
        <v>22259</v>
      </c>
      <c r="D35" s="31">
        <v>2988</v>
      </c>
      <c r="E35" s="35">
        <f t="shared" si="0"/>
        <v>13.423783638078978</v>
      </c>
      <c r="F35" s="29">
        <f t="shared" si="1"/>
        <v>-19271</v>
      </c>
      <c r="HB35" s="41"/>
      <c r="HC35" s="41"/>
      <c r="HD35" s="41"/>
      <c r="HE35" s="41"/>
    </row>
    <row r="36" spans="1:213" s="22" customFormat="1" ht="31.5" customHeight="1">
      <c r="A36" s="29" t="s">
        <v>170</v>
      </c>
      <c r="B36" s="29" t="s">
        <v>147</v>
      </c>
      <c r="C36" s="29">
        <v>60110</v>
      </c>
      <c r="D36" s="31">
        <v>15663</v>
      </c>
      <c r="E36" s="35">
        <f t="shared" si="0"/>
        <v>26.05722841457328</v>
      </c>
      <c r="F36" s="29">
        <f t="shared" si="1"/>
        <v>-44447</v>
      </c>
      <c r="HB36" s="41"/>
      <c r="HC36" s="41"/>
      <c r="HD36" s="41"/>
      <c r="HE36" s="41"/>
    </row>
    <row r="37" spans="1:213" s="22" customFormat="1" ht="34.5" customHeight="1">
      <c r="A37" s="26" t="s">
        <v>148</v>
      </c>
      <c r="B37" s="36" t="s">
        <v>149</v>
      </c>
      <c r="C37" s="26">
        <f>SUM(C15:C36)</f>
        <v>3085507</v>
      </c>
      <c r="D37" s="33">
        <f>SUM(D15:D36)</f>
        <v>675691</v>
      </c>
      <c r="E37" s="32">
        <f t="shared" si="0"/>
        <v>21.898864595024417</v>
      </c>
      <c r="F37" s="26">
        <f>SUM(F15:F36)</f>
        <v>-2409816</v>
      </c>
      <c r="HB37" s="41"/>
      <c r="HC37" s="41"/>
      <c r="HD37" s="41"/>
      <c r="HE37" s="41"/>
    </row>
    <row r="38" spans="1:213" s="43" customFormat="1" ht="66">
      <c r="A38" s="29" t="s">
        <v>195</v>
      </c>
      <c r="B38" s="29" t="s">
        <v>196</v>
      </c>
      <c r="C38" s="29">
        <f>63375+185000</f>
        <v>248375</v>
      </c>
      <c r="D38" s="31">
        <v>15844</v>
      </c>
      <c r="E38" s="35">
        <f t="shared" si="0"/>
        <v>6.379063915450428</v>
      </c>
      <c r="F38" s="52">
        <f t="shared" si="1"/>
        <v>-232531</v>
      </c>
      <c r="HB38" s="44"/>
      <c r="HC38" s="44"/>
      <c r="HD38" s="44"/>
      <c r="HE38" s="44"/>
    </row>
    <row r="39" spans="1:213" s="22" customFormat="1" ht="132">
      <c r="A39" s="29" t="s">
        <v>197</v>
      </c>
      <c r="B39" s="29" t="s">
        <v>198</v>
      </c>
      <c r="C39" s="53">
        <f>587772-10000-428050</f>
        <v>149722</v>
      </c>
      <c r="D39" s="31"/>
      <c r="E39" s="35">
        <f t="shared" si="0"/>
        <v>0</v>
      </c>
      <c r="F39" s="52">
        <f t="shared" si="1"/>
        <v>-149722</v>
      </c>
      <c r="HB39" s="41"/>
      <c r="HC39" s="41"/>
      <c r="HD39" s="41"/>
      <c r="HE39" s="41"/>
    </row>
    <row r="40" spans="1:213" s="23" customFormat="1" ht="83.25" customHeight="1">
      <c r="A40" s="29" t="s">
        <v>199</v>
      </c>
      <c r="B40" s="29" t="s">
        <v>200</v>
      </c>
      <c r="C40" s="53">
        <f>883695-2860</f>
        <v>880835</v>
      </c>
      <c r="D40" s="31">
        <v>30557</v>
      </c>
      <c r="E40" s="35">
        <f t="shared" si="0"/>
        <v>3.469094665856829</v>
      </c>
      <c r="F40" s="52">
        <f t="shared" si="1"/>
        <v>-850278</v>
      </c>
      <c r="HB40" s="41"/>
      <c r="HC40" s="41"/>
      <c r="HD40" s="41"/>
      <c r="HE40" s="41"/>
    </row>
    <row r="41" spans="1:213" s="23" customFormat="1" ht="175.5" customHeight="1">
      <c r="A41" s="29" t="s">
        <v>201</v>
      </c>
      <c r="B41" s="29" t="s">
        <v>202</v>
      </c>
      <c r="C41" s="53">
        <f>297145-90000+428050</f>
        <v>635195</v>
      </c>
      <c r="D41" s="31"/>
      <c r="E41" s="35">
        <f t="shared" si="0"/>
        <v>0</v>
      </c>
      <c r="F41" s="52">
        <f t="shared" si="1"/>
        <v>-635195</v>
      </c>
      <c r="HB41" s="41"/>
      <c r="HC41" s="41"/>
      <c r="HD41" s="41"/>
      <c r="HE41" s="41"/>
    </row>
    <row r="42" spans="1:6" ht="109.5" customHeight="1">
      <c r="A42" s="29" t="s">
        <v>203</v>
      </c>
      <c r="B42" s="29" t="s">
        <v>204</v>
      </c>
      <c r="C42" s="52">
        <v>7939.6</v>
      </c>
      <c r="D42" s="31"/>
      <c r="E42" s="35">
        <f t="shared" si="0"/>
        <v>0</v>
      </c>
      <c r="F42" s="52">
        <f t="shared" si="1"/>
        <v>-7939.6</v>
      </c>
    </row>
    <row r="43" spans="1:6" ht="126" customHeight="1">
      <c r="A43" s="29" t="s">
        <v>205</v>
      </c>
      <c r="B43" s="29" t="s">
        <v>206</v>
      </c>
      <c r="C43" s="52">
        <v>5543.2</v>
      </c>
      <c r="D43" s="31"/>
      <c r="E43" s="35">
        <f t="shared" si="0"/>
        <v>0</v>
      </c>
      <c r="F43" s="52">
        <f t="shared" si="1"/>
        <v>-5543.2</v>
      </c>
    </row>
    <row r="44" spans="1:6" s="3" customFormat="1" ht="115.5">
      <c r="A44" s="29" t="s">
        <v>207</v>
      </c>
      <c r="B44" s="29" t="s">
        <v>262</v>
      </c>
      <c r="C44" s="29">
        <v>4926</v>
      </c>
      <c r="D44" s="54"/>
      <c r="E44" s="35">
        <f t="shared" si="0"/>
        <v>0</v>
      </c>
      <c r="F44" s="52">
        <f t="shared" si="1"/>
        <v>-4926</v>
      </c>
    </row>
    <row r="45" spans="1:6" s="3" customFormat="1" ht="66">
      <c r="A45" s="29" t="s">
        <v>208</v>
      </c>
      <c r="B45" s="29" t="s">
        <v>209</v>
      </c>
      <c r="C45" s="52">
        <v>16807.7</v>
      </c>
      <c r="D45" s="54"/>
      <c r="E45" s="35">
        <f t="shared" si="0"/>
        <v>0</v>
      </c>
      <c r="F45" s="52">
        <f t="shared" si="1"/>
        <v>-16807.7</v>
      </c>
    </row>
    <row r="46" spans="1:6" s="3" customFormat="1" ht="49.5">
      <c r="A46" s="29" t="s">
        <v>210</v>
      </c>
      <c r="B46" s="29" t="s">
        <v>211</v>
      </c>
      <c r="C46" s="52">
        <v>687.9</v>
      </c>
      <c r="D46" s="55"/>
      <c r="E46" s="35">
        <f t="shared" si="0"/>
        <v>0</v>
      </c>
      <c r="F46" s="52">
        <f t="shared" si="1"/>
        <v>-687.9</v>
      </c>
    </row>
    <row r="47" spans="1:6" s="3" customFormat="1" ht="49.5">
      <c r="A47" s="29" t="s">
        <v>212</v>
      </c>
      <c r="B47" s="29" t="s">
        <v>213</v>
      </c>
      <c r="C47" s="52">
        <v>7897.1</v>
      </c>
      <c r="D47" s="55"/>
      <c r="E47" s="35">
        <f t="shared" si="0"/>
        <v>0</v>
      </c>
      <c r="F47" s="52">
        <f t="shared" si="1"/>
        <v>-7897.1</v>
      </c>
    </row>
    <row r="48" spans="1:6" ht="66">
      <c r="A48" s="29" t="s">
        <v>214</v>
      </c>
      <c r="B48" s="29" t="s">
        <v>215</v>
      </c>
      <c r="C48" s="52">
        <v>123728.4</v>
      </c>
      <c r="D48" s="55"/>
      <c r="E48" s="35">
        <f t="shared" si="0"/>
        <v>0</v>
      </c>
      <c r="F48" s="52">
        <f t="shared" si="1"/>
        <v>-123728.4</v>
      </c>
    </row>
    <row r="49" spans="1:6" ht="39" customHeight="1">
      <c r="A49" s="29" t="s">
        <v>216</v>
      </c>
      <c r="B49" s="29" t="s">
        <v>217</v>
      </c>
      <c r="C49" s="29">
        <v>10906</v>
      </c>
      <c r="D49" s="55">
        <v>1323</v>
      </c>
      <c r="E49" s="35">
        <f t="shared" si="0"/>
        <v>12.130937098844672</v>
      </c>
      <c r="F49" s="52">
        <f t="shared" si="1"/>
        <v>-9583</v>
      </c>
    </row>
    <row r="50" spans="1:6" ht="72" customHeight="1">
      <c r="A50" s="29" t="s">
        <v>218</v>
      </c>
      <c r="B50" s="29" t="s">
        <v>219</v>
      </c>
      <c r="C50" s="29">
        <v>17758</v>
      </c>
      <c r="D50" s="55">
        <v>2531</v>
      </c>
      <c r="E50" s="35">
        <f t="shared" si="0"/>
        <v>14.252731163419305</v>
      </c>
      <c r="F50" s="52">
        <f t="shared" si="1"/>
        <v>-15227</v>
      </c>
    </row>
    <row r="51" spans="1:6" ht="82.5">
      <c r="A51" s="29" t="s">
        <v>220</v>
      </c>
      <c r="B51" s="29" t="s">
        <v>221</v>
      </c>
      <c r="C51" s="29">
        <v>14422</v>
      </c>
      <c r="D51" s="55">
        <v>3990</v>
      </c>
      <c r="E51" s="35">
        <f t="shared" si="0"/>
        <v>27.666065732908056</v>
      </c>
      <c r="F51" s="52">
        <f t="shared" si="1"/>
        <v>-10432</v>
      </c>
    </row>
    <row r="52" spans="1:6" ht="66">
      <c r="A52" s="29" t="s">
        <v>222</v>
      </c>
      <c r="B52" s="29" t="s">
        <v>223</v>
      </c>
      <c r="C52" s="52">
        <v>2632263.8</v>
      </c>
      <c r="D52" s="55">
        <v>492099</v>
      </c>
      <c r="E52" s="35">
        <f t="shared" si="0"/>
        <v>18.694896765286217</v>
      </c>
      <c r="F52" s="52">
        <f t="shared" si="1"/>
        <v>-2140164.8</v>
      </c>
    </row>
    <row r="53" spans="1:6" ht="105" customHeight="1">
      <c r="A53" s="29" t="s">
        <v>224</v>
      </c>
      <c r="B53" s="29" t="s">
        <v>225</v>
      </c>
      <c r="C53" s="29">
        <v>35310</v>
      </c>
      <c r="D53" s="55">
        <v>7241</v>
      </c>
      <c r="E53" s="35">
        <f t="shared" si="0"/>
        <v>20.50693854432172</v>
      </c>
      <c r="F53" s="52">
        <f t="shared" si="1"/>
        <v>-28069</v>
      </c>
    </row>
    <row r="54" spans="1:6" ht="148.5">
      <c r="A54" s="29" t="s">
        <v>226</v>
      </c>
      <c r="B54" s="29" t="s">
        <v>227</v>
      </c>
      <c r="C54" s="29">
        <v>70550</v>
      </c>
      <c r="D54" s="55">
        <v>17823</v>
      </c>
      <c r="E54" s="35">
        <f t="shared" si="0"/>
        <v>25.262934089298373</v>
      </c>
      <c r="F54" s="52">
        <f t="shared" si="1"/>
        <v>-52727</v>
      </c>
    </row>
    <row r="55" spans="1:6" ht="132">
      <c r="A55" s="29" t="s">
        <v>228</v>
      </c>
      <c r="B55" s="29" t="s">
        <v>229</v>
      </c>
      <c r="C55" s="29">
        <v>61031</v>
      </c>
      <c r="D55" s="55"/>
      <c r="E55" s="35">
        <f t="shared" si="0"/>
        <v>0</v>
      </c>
      <c r="F55" s="52">
        <f t="shared" si="1"/>
        <v>-61031</v>
      </c>
    </row>
    <row r="56" spans="1:6" ht="122.25" customHeight="1">
      <c r="A56" s="29" t="s">
        <v>230</v>
      </c>
      <c r="B56" s="29" t="s">
        <v>231</v>
      </c>
      <c r="C56" s="29">
        <v>120314</v>
      </c>
      <c r="D56" s="55">
        <v>27478</v>
      </c>
      <c r="E56" s="35">
        <f t="shared" si="0"/>
        <v>22.838572402214204</v>
      </c>
      <c r="F56" s="52">
        <f t="shared" si="1"/>
        <v>-92836</v>
      </c>
    </row>
    <row r="57" spans="1:6" ht="125.25" customHeight="1">
      <c r="A57" s="29" t="s">
        <v>232</v>
      </c>
      <c r="B57" s="29" t="s">
        <v>233</v>
      </c>
      <c r="C57" s="52">
        <v>47.6</v>
      </c>
      <c r="D57" s="55"/>
      <c r="E57" s="35">
        <f t="shared" si="0"/>
        <v>0</v>
      </c>
      <c r="F57" s="52">
        <f t="shared" si="1"/>
        <v>-47.6</v>
      </c>
    </row>
    <row r="58" spans="1:6" ht="231">
      <c r="A58" s="29" t="s">
        <v>234</v>
      </c>
      <c r="B58" s="29" t="s">
        <v>267</v>
      </c>
      <c r="C58" s="29">
        <v>1520</v>
      </c>
      <c r="D58" s="55">
        <v>1447</v>
      </c>
      <c r="E58" s="35">
        <f t="shared" si="0"/>
        <v>95.19736842105263</v>
      </c>
      <c r="F58" s="52">
        <f t="shared" si="1"/>
        <v>-73</v>
      </c>
    </row>
    <row r="59" spans="1:6" ht="123" customHeight="1">
      <c r="A59" s="29" t="s">
        <v>235</v>
      </c>
      <c r="B59" s="29" t="s">
        <v>264</v>
      </c>
      <c r="C59" s="53">
        <v>3800</v>
      </c>
      <c r="D59" s="55">
        <v>2171</v>
      </c>
      <c r="E59" s="35">
        <f t="shared" si="0"/>
        <v>57.131578947368425</v>
      </c>
      <c r="F59" s="52">
        <f t="shared" si="1"/>
        <v>-1629</v>
      </c>
    </row>
    <row r="60" spans="1:6" ht="132">
      <c r="A60" s="29" t="s">
        <v>236</v>
      </c>
      <c r="B60" s="29" t="s">
        <v>237</v>
      </c>
      <c r="C60" s="29">
        <v>16459</v>
      </c>
      <c r="D60" s="55">
        <v>2750</v>
      </c>
      <c r="E60" s="35">
        <f t="shared" si="0"/>
        <v>16.708183972294794</v>
      </c>
      <c r="F60" s="52">
        <f t="shared" si="1"/>
        <v>-13709</v>
      </c>
    </row>
    <row r="61" spans="1:6" ht="165">
      <c r="A61" s="29" t="s">
        <v>238</v>
      </c>
      <c r="B61" s="29" t="s">
        <v>268</v>
      </c>
      <c r="C61" s="29">
        <v>3800</v>
      </c>
      <c r="D61" s="55"/>
      <c r="E61" s="35">
        <f t="shared" si="0"/>
        <v>0</v>
      </c>
      <c r="F61" s="52">
        <f t="shared" si="1"/>
        <v>-3800</v>
      </c>
    </row>
    <row r="62" spans="1:6" ht="132">
      <c r="A62" s="29" t="s">
        <v>239</v>
      </c>
      <c r="B62" s="29" t="s">
        <v>265</v>
      </c>
      <c r="C62" s="52">
        <v>33015.6</v>
      </c>
      <c r="D62" s="55">
        <v>31726</v>
      </c>
      <c r="E62" s="35">
        <f t="shared" si="0"/>
        <v>96.09396770011752</v>
      </c>
      <c r="F62" s="52">
        <f t="shared" si="1"/>
        <v>-1289.5999999999985</v>
      </c>
    </row>
    <row r="63" spans="1:6" ht="66">
      <c r="A63" s="29" t="s">
        <v>240</v>
      </c>
      <c r="B63" s="29" t="s">
        <v>241</v>
      </c>
      <c r="C63" s="52">
        <v>201729.2</v>
      </c>
      <c r="D63" s="55">
        <v>45109</v>
      </c>
      <c r="E63" s="35">
        <f t="shared" si="0"/>
        <v>22.3611653642606</v>
      </c>
      <c r="F63" s="52">
        <f t="shared" si="1"/>
        <v>-156620.2</v>
      </c>
    </row>
    <row r="64" spans="1:6" ht="90" customHeight="1">
      <c r="A64" s="29" t="s">
        <v>242</v>
      </c>
      <c r="B64" s="29" t="s">
        <v>243</v>
      </c>
      <c r="C64" s="52">
        <v>805.8</v>
      </c>
      <c r="D64" s="55">
        <v>241</v>
      </c>
      <c r="E64" s="35">
        <f t="shared" si="0"/>
        <v>29.90816579796476</v>
      </c>
      <c r="F64" s="52">
        <f t="shared" si="1"/>
        <v>-564.8</v>
      </c>
    </row>
    <row r="65" spans="1:6" ht="115.5">
      <c r="A65" s="29" t="s">
        <v>244</v>
      </c>
      <c r="B65" s="29" t="s">
        <v>245</v>
      </c>
      <c r="C65" s="52">
        <v>75.2</v>
      </c>
      <c r="D65" s="55">
        <v>23</v>
      </c>
      <c r="E65" s="35">
        <f t="shared" si="0"/>
        <v>30.585106382978722</v>
      </c>
      <c r="F65" s="52">
        <f t="shared" si="1"/>
        <v>-52.2</v>
      </c>
    </row>
    <row r="66" spans="1:6" ht="181.5">
      <c r="A66" s="29" t="s">
        <v>246</v>
      </c>
      <c r="B66" s="29" t="s">
        <v>247</v>
      </c>
      <c r="C66" s="52">
        <v>74409.1</v>
      </c>
      <c r="D66" s="55">
        <v>17248</v>
      </c>
      <c r="E66" s="35">
        <f t="shared" si="0"/>
        <v>23.1799605155821</v>
      </c>
      <c r="F66" s="52">
        <f t="shared" si="1"/>
        <v>-57161.100000000006</v>
      </c>
    </row>
    <row r="67" spans="1:6" ht="99">
      <c r="A67" s="29" t="s">
        <v>248</v>
      </c>
      <c r="B67" s="29" t="s">
        <v>249</v>
      </c>
      <c r="C67" s="52">
        <v>7386.7</v>
      </c>
      <c r="D67" s="55">
        <v>1734</v>
      </c>
      <c r="E67" s="35">
        <f t="shared" si="0"/>
        <v>23.474623309461602</v>
      </c>
      <c r="F67" s="52">
        <f t="shared" si="1"/>
        <v>-5652.7</v>
      </c>
    </row>
    <row r="68" spans="1:6" ht="82.5">
      <c r="A68" s="29" t="s">
        <v>250</v>
      </c>
      <c r="B68" s="29" t="s">
        <v>251</v>
      </c>
      <c r="C68" s="52">
        <v>377.7</v>
      </c>
      <c r="D68" s="55"/>
      <c r="E68" s="35">
        <f t="shared" si="0"/>
        <v>0</v>
      </c>
      <c r="F68" s="52">
        <f t="shared" si="1"/>
        <v>-377.7</v>
      </c>
    </row>
    <row r="69" spans="1:6" ht="66">
      <c r="A69" s="29" t="s">
        <v>252</v>
      </c>
      <c r="B69" s="29" t="s">
        <v>253</v>
      </c>
      <c r="C69" s="29">
        <v>10758</v>
      </c>
      <c r="D69" s="55">
        <v>2720</v>
      </c>
      <c r="E69" s="35">
        <f t="shared" si="0"/>
        <v>25.283509946086635</v>
      </c>
      <c r="F69" s="52">
        <f t="shared" si="1"/>
        <v>-8038</v>
      </c>
    </row>
    <row r="70" spans="1:6" ht="33">
      <c r="A70" s="29" t="s">
        <v>254</v>
      </c>
      <c r="B70" s="29" t="s">
        <v>255</v>
      </c>
      <c r="C70" s="29">
        <v>3956</v>
      </c>
      <c r="D70" s="55"/>
      <c r="E70" s="35">
        <f t="shared" si="0"/>
        <v>0</v>
      </c>
      <c r="F70" s="52">
        <f t="shared" si="1"/>
        <v>-3956</v>
      </c>
    </row>
    <row r="71" spans="1:6" ht="122.25" customHeight="1">
      <c r="A71" s="29" t="s">
        <v>256</v>
      </c>
      <c r="B71" s="29" t="s">
        <v>266</v>
      </c>
      <c r="C71" s="52">
        <v>399999.7</v>
      </c>
      <c r="D71" s="55"/>
      <c r="E71" s="35">
        <f t="shared" si="0"/>
        <v>0</v>
      </c>
      <c r="F71" s="52">
        <f t="shared" si="1"/>
        <v>-399999.7</v>
      </c>
    </row>
    <row r="72" spans="1:6" ht="57" customHeight="1">
      <c r="A72" s="29" t="s">
        <v>257</v>
      </c>
      <c r="B72" s="29" t="s">
        <v>258</v>
      </c>
      <c r="C72" s="29">
        <v>1608</v>
      </c>
      <c r="D72" s="55">
        <v>230</v>
      </c>
      <c r="E72" s="35">
        <f t="shared" si="0"/>
        <v>14.303482587064675</v>
      </c>
      <c r="F72" s="52">
        <f t="shared" si="1"/>
        <v>-1378</v>
      </c>
    </row>
    <row r="73" spans="1:6" ht="36" customHeight="1">
      <c r="A73" s="29" t="s">
        <v>259</v>
      </c>
      <c r="B73" s="29" t="s">
        <v>260</v>
      </c>
      <c r="C73" s="29">
        <v>30488</v>
      </c>
      <c r="D73" s="55">
        <v>17732</v>
      </c>
      <c r="E73" s="35">
        <f t="shared" si="0"/>
        <v>58.16058777223826</v>
      </c>
      <c r="F73" s="52">
        <f t="shared" si="1"/>
        <v>-12756</v>
      </c>
    </row>
    <row r="74" spans="1:6" ht="86.25" customHeight="1">
      <c r="A74" s="31" t="s">
        <v>261</v>
      </c>
      <c r="B74" s="34" t="s">
        <v>152</v>
      </c>
      <c r="C74" s="29"/>
      <c r="D74" s="55">
        <v>-3031</v>
      </c>
      <c r="E74" s="35"/>
      <c r="F74" s="52">
        <f t="shared" si="1"/>
        <v>-3031</v>
      </c>
    </row>
    <row r="75" spans="1:6" ht="21.75" customHeight="1">
      <c r="A75" s="36" t="s">
        <v>150</v>
      </c>
      <c r="B75" s="56" t="s">
        <v>151</v>
      </c>
      <c r="C75" s="57">
        <f>SUM(C38:C73)</f>
        <v>5834447.299999999</v>
      </c>
      <c r="D75" s="19">
        <f>SUM(D38:D74)</f>
        <v>718986</v>
      </c>
      <c r="E75" s="32">
        <f t="shared" si="0"/>
        <v>12.3231209921118</v>
      </c>
      <c r="F75" s="57">
        <f>SUM(F38:F74)</f>
        <v>-5115461.299999999</v>
      </c>
    </row>
    <row r="76" spans="1:6" ht="22.5" customHeight="1">
      <c r="A76" s="36"/>
      <c r="B76" s="36" t="s">
        <v>153</v>
      </c>
      <c r="C76" s="58">
        <f>C75+C37</f>
        <v>8919954.299999999</v>
      </c>
      <c r="D76" s="33">
        <f>D75+D37</f>
        <v>1394677</v>
      </c>
      <c r="E76" s="32">
        <f t="shared" si="0"/>
        <v>15.635472482185254</v>
      </c>
      <c r="F76" s="58">
        <f>F75+F37</f>
        <v>-7525277.299999999</v>
      </c>
    </row>
    <row r="78" s="3" customFormat="1" ht="16.5"/>
    <row r="79" s="3" customFormat="1" ht="16.5">
      <c r="A79" s="59"/>
    </row>
    <row r="80" spans="5:6" s="3" customFormat="1" ht="16.5">
      <c r="E80" s="64"/>
      <c r="F80" s="64"/>
    </row>
  </sheetData>
  <sheetProtection/>
  <mergeCells count="15">
    <mergeCell ref="A14:B14"/>
    <mergeCell ref="A11:A12"/>
    <mergeCell ref="B11:B12"/>
    <mergeCell ref="A8:F8"/>
    <mergeCell ref="A9:F9"/>
    <mergeCell ref="C1:F1"/>
    <mergeCell ref="C11:C12"/>
    <mergeCell ref="D11:D12"/>
    <mergeCell ref="E11:E12"/>
    <mergeCell ref="F11:F12"/>
    <mergeCell ref="E80:F80"/>
    <mergeCell ref="C3:F3"/>
    <mergeCell ref="C4:F4"/>
    <mergeCell ref="C5:F5"/>
    <mergeCell ref="C6:F6"/>
  </mergeCells>
  <printOptions/>
  <pageMargins left="0.7874015748031497" right="0.5905511811023623" top="1.1811023622047245" bottom="0.1968503937007874" header="0.31496062992125984" footer="0.31496062992125984"/>
  <pageSetup firstPageNumber="3" useFirstPageNumber="1" horizontalDpi="600" verticalDpi="600" orientation="landscape" paperSize="9" r:id="rId2"/>
  <headerFooter>
    <oddHeader>&amp;C&amp;"Times New Roman,обычный"&amp;12&amp;P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0"/>
  <sheetViews>
    <sheetView zoomScalePageLayoutView="0" workbookViewId="0" topLeftCell="A59">
      <selection activeCell="E79" sqref="E79:F79"/>
    </sheetView>
  </sheetViews>
  <sheetFormatPr defaultColWidth="9.00390625" defaultRowHeight="12.75"/>
  <cols>
    <col min="1" max="1" width="7.75390625" style="3" customWidth="1"/>
    <col min="2" max="2" width="9.25390625" style="3" customWidth="1"/>
    <col min="3" max="3" width="49.375" style="3" customWidth="1"/>
    <col min="4" max="4" width="15.875" style="3" customWidth="1"/>
    <col min="5" max="5" width="15.00390625" style="3" customWidth="1"/>
    <col min="6" max="6" width="16.125" style="3" customWidth="1"/>
    <col min="7" max="7" width="15.125" style="3" customWidth="1"/>
    <col min="8" max="8" width="9.125" style="3" customWidth="1"/>
    <col min="9" max="9" width="9.00390625" style="3" customWidth="1"/>
    <col min="10" max="16384" width="9.125" style="3" customWidth="1"/>
  </cols>
  <sheetData>
    <row r="1" spans="1:7" ht="16.5" hidden="1">
      <c r="A1" s="65"/>
      <c r="B1" s="65"/>
      <c r="C1" s="65"/>
      <c r="D1" s="65"/>
      <c r="E1" s="65"/>
      <c r="F1" s="65"/>
      <c r="G1" s="65"/>
    </row>
    <row r="2" spans="4:7" ht="16.5">
      <c r="D2" s="65" t="s">
        <v>171</v>
      </c>
      <c r="E2" s="65"/>
      <c r="F2" s="65"/>
      <c r="G2" s="65"/>
    </row>
    <row r="3" spans="4:7" ht="16.5">
      <c r="D3" s="65" t="s">
        <v>101</v>
      </c>
      <c r="E3" s="65"/>
      <c r="F3" s="65"/>
      <c r="G3" s="65"/>
    </row>
    <row r="4" spans="4:7" ht="16.5">
      <c r="D4" s="65" t="s">
        <v>54</v>
      </c>
      <c r="E4" s="65"/>
      <c r="F4" s="65"/>
      <c r="G4" s="65"/>
    </row>
    <row r="5" spans="4:7" ht="16.5">
      <c r="D5" s="65" t="s">
        <v>270</v>
      </c>
      <c r="E5" s="65"/>
      <c r="F5" s="65"/>
      <c r="G5" s="65"/>
    </row>
    <row r="6" spans="4:7" ht="12" customHeight="1">
      <c r="D6" s="11"/>
      <c r="E6" s="73"/>
      <c r="F6" s="73"/>
      <c r="G6" s="73"/>
    </row>
    <row r="7" ht="52.5" customHeight="1" hidden="1"/>
    <row r="8" spans="1:7" ht="14.25" customHeight="1">
      <c r="A8" s="75" t="s">
        <v>4</v>
      </c>
      <c r="B8" s="75"/>
      <c r="C8" s="75"/>
      <c r="D8" s="75"/>
      <c r="E8" s="75"/>
      <c r="F8" s="75"/>
      <c r="G8" s="75"/>
    </row>
    <row r="9" spans="1:7" s="7" customFormat="1" ht="19.5" customHeight="1">
      <c r="A9" s="74" t="s">
        <v>183</v>
      </c>
      <c r="B9" s="74"/>
      <c r="C9" s="74"/>
      <c r="D9" s="74"/>
      <c r="E9" s="74"/>
      <c r="F9" s="74"/>
      <c r="G9" s="74"/>
    </row>
    <row r="10" spans="3:7" ht="14.25" customHeight="1">
      <c r="C10" s="13"/>
      <c r="D10" s="14"/>
      <c r="E10" s="15"/>
      <c r="G10" s="3" t="s">
        <v>0</v>
      </c>
    </row>
    <row r="11" spans="1:7" ht="19.5" customHeight="1">
      <c r="A11" s="71" t="s">
        <v>180</v>
      </c>
      <c r="B11" s="71" t="s">
        <v>181</v>
      </c>
      <c r="C11" s="71" t="s">
        <v>5</v>
      </c>
      <c r="D11" s="71" t="s">
        <v>185</v>
      </c>
      <c r="E11" s="71" t="s">
        <v>186</v>
      </c>
      <c r="F11" s="71" t="s">
        <v>53</v>
      </c>
      <c r="G11" s="71" t="s">
        <v>179</v>
      </c>
    </row>
    <row r="12" spans="1:7" ht="48.75" customHeight="1">
      <c r="A12" s="72"/>
      <c r="B12" s="72"/>
      <c r="C12" s="72"/>
      <c r="D12" s="72"/>
      <c r="E12" s="72"/>
      <c r="F12" s="72"/>
      <c r="G12" s="72"/>
    </row>
    <row r="13" spans="1:7" ht="16.5">
      <c r="A13" s="12" t="s">
        <v>156</v>
      </c>
      <c r="B13" s="12" t="s">
        <v>157</v>
      </c>
      <c r="C13" s="12" t="s">
        <v>158</v>
      </c>
      <c r="D13" s="12" t="s">
        <v>159</v>
      </c>
      <c r="E13" s="12" t="s">
        <v>160</v>
      </c>
      <c r="F13" s="12" t="s">
        <v>161</v>
      </c>
      <c r="G13" s="12" t="s">
        <v>162</v>
      </c>
    </row>
    <row r="14" spans="1:7" s="7" customFormat="1" ht="18.75" customHeight="1">
      <c r="A14" s="12" t="s">
        <v>6</v>
      </c>
      <c r="B14" s="12" t="s">
        <v>7</v>
      </c>
      <c r="C14" s="12" t="s">
        <v>1</v>
      </c>
      <c r="D14" s="50">
        <f>D15+D16+D19+D21+D23+D17+D18</f>
        <v>293598.6</v>
      </c>
      <c r="E14" s="4">
        <f>E15+E16+E19+E21+E23+E17+E18</f>
        <v>44288</v>
      </c>
      <c r="F14" s="16">
        <f aca="true" t="shared" si="0" ref="F14:F73">E14/D14*100</f>
        <v>15.08454059385842</v>
      </c>
      <c r="G14" s="50">
        <f aca="true" t="shared" si="1" ref="G14:G73">E14-D14</f>
        <v>-249310.59999999998</v>
      </c>
    </row>
    <row r="15" spans="1:7" s="7" customFormat="1" ht="66">
      <c r="A15" s="5" t="s">
        <v>6</v>
      </c>
      <c r="B15" s="5" t="s">
        <v>9</v>
      </c>
      <c r="C15" s="5" t="s">
        <v>10</v>
      </c>
      <c r="D15" s="6">
        <v>6520</v>
      </c>
      <c r="E15" s="6">
        <v>1035</v>
      </c>
      <c r="F15" s="17">
        <f t="shared" si="0"/>
        <v>15.874233128834355</v>
      </c>
      <c r="G15" s="6">
        <f t="shared" si="1"/>
        <v>-5485</v>
      </c>
    </row>
    <row r="16" spans="1:7" s="7" customFormat="1" ht="84" customHeight="1">
      <c r="A16" s="5" t="s">
        <v>6</v>
      </c>
      <c r="B16" s="5" t="s">
        <v>11</v>
      </c>
      <c r="C16" s="5" t="s">
        <v>82</v>
      </c>
      <c r="D16" s="6">
        <v>177420</v>
      </c>
      <c r="E16" s="6">
        <v>30138</v>
      </c>
      <c r="F16" s="17">
        <f t="shared" si="0"/>
        <v>16.986810957051066</v>
      </c>
      <c r="G16" s="6">
        <f t="shared" si="1"/>
        <v>-147282</v>
      </c>
    </row>
    <row r="17" spans="1:7" s="7" customFormat="1" ht="16.5">
      <c r="A17" s="5" t="s">
        <v>6</v>
      </c>
      <c r="B17" s="5" t="s">
        <v>12</v>
      </c>
      <c r="C17" s="5" t="s">
        <v>13</v>
      </c>
      <c r="D17" s="49">
        <v>47.6</v>
      </c>
      <c r="E17" s="6"/>
      <c r="F17" s="17">
        <f t="shared" si="0"/>
        <v>0</v>
      </c>
      <c r="G17" s="49">
        <f t="shared" si="1"/>
        <v>-47.6</v>
      </c>
    </row>
    <row r="18" spans="1:7" s="7" customFormat="1" ht="66">
      <c r="A18" s="5" t="s">
        <v>6</v>
      </c>
      <c r="B18" s="5" t="s">
        <v>35</v>
      </c>
      <c r="C18" s="5" t="s">
        <v>110</v>
      </c>
      <c r="D18" s="6">
        <v>45721</v>
      </c>
      <c r="E18" s="6">
        <v>6152</v>
      </c>
      <c r="F18" s="17">
        <f t="shared" si="0"/>
        <v>13.455523719953632</v>
      </c>
      <c r="G18" s="6">
        <f t="shared" si="1"/>
        <v>-39569</v>
      </c>
    </row>
    <row r="19" spans="1:7" s="7" customFormat="1" ht="37.5" customHeight="1">
      <c r="A19" s="5" t="s">
        <v>6</v>
      </c>
      <c r="B19" s="5" t="s">
        <v>14</v>
      </c>
      <c r="C19" s="5" t="s">
        <v>15</v>
      </c>
      <c r="D19" s="6">
        <v>5971</v>
      </c>
      <c r="E19" s="6">
        <v>1172</v>
      </c>
      <c r="F19" s="17">
        <f t="shared" si="0"/>
        <v>19.628202981075198</v>
      </c>
      <c r="G19" s="6">
        <f t="shared" si="1"/>
        <v>-4799</v>
      </c>
    </row>
    <row r="20" spans="1:7" ht="49.5" customHeight="1" hidden="1">
      <c r="A20" s="5" t="s">
        <v>16</v>
      </c>
      <c r="B20" s="5"/>
      <c r="C20" s="5" t="s">
        <v>111</v>
      </c>
      <c r="D20" s="6"/>
      <c r="E20" s="6"/>
      <c r="F20" s="17" t="e">
        <f t="shared" si="0"/>
        <v>#DIV/0!</v>
      </c>
      <c r="G20" s="6">
        <f t="shared" si="1"/>
        <v>0</v>
      </c>
    </row>
    <row r="21" spans="1:7" ht="16.5">
      <c r="A21" s="5" t="s">
        <v>6</v>
      </c>
      <c r="B21" s="5" t="s">
        <v>17</v>
      </c>
      <c r="C21" s="5" t="s">
        <v>20</v>
      </c>
      <c r="D21" s="25">
        <v>3300</v>
      </c>
      <c r="E21" s="6"/>
      <c r="F21" s="17"/>
      <c r="G21" s="6">
        <f t="shared" si="1"/>
        <v>-3300</v>
      </c>
    </row>
    <row r="22" spans="1:7" s="7" customFormat="1" ht="16.5" customHeight="1" hidden="1">
      <c r="A22" s="5" t="s">
        <v>21</v>
      </c>
      <c r="B22" s="5"/>
      <c r="C22" s="5" t="s">
        <v>20</v>
      </c>
      <c r="D22" s="6"/>
      <c r="E22" s="6"/>
      <c r="F22" s="17" t="e">
        <f t="shared" si="0"/>
        <v>#DIV/0!</v>
      </c>
      <c r="G22" s="6">
        <f t="shared" si="1"/>
        <v>0</v>
      </c>
    </row>
    <row r="23" spans="1:7" s="7" customFormat="1" ht="21.75" customHeight="1">
      <c r="A23" s="5" t="s">
        <v>6</v>
      </c>
      <c r="B23" s="5" t="s">
        <v>70</v>
      </c>
      <c r="C23" s="5" t="s">
        <v>2</v>
      </c>
      <c r="D23" s="6">
        <v>54619</v>
      </c>
      <c r="E23" s="6">
        <v>5791</v>
      </c>
      <c r="F23" s="17">
        <f t="shared" si="0"/>
        <v>10.602537578498325</v>
      </c>
      <c r="G23" s="6">
        <f t="shared" si="1"/>
        <v>-48828</v>
      </c>
    </row>
    <row r="24" spans="1:7" s="7" customFormat="1" ht="16.5">
      <c r="A24" s="12" t="s">
        <v>8</v>
      </c>
      <c r="B24" s="12" t="s">
        <v>7</v>
      </c>
      <c r="C24" s="12" t="s">
        <v>22</v>
      </c>
      <c r="D24" s="4">
        <f>D25</f>
        <v>64</v>
      </c>
      <c r="E24" s="4">
        <f>E25</f>
        <v>0</v>
      </c>
      <c r="F24" s="16">
        <f t="shared" si="0"/>
        <v>0</v>
      </c>
      <c r="G24" s="4">
        <f t="shared" si="1"/>
        <v>-64</v>
      </c>
    </row>
    <row r="25" spans="1:7" s="7" customFormat="1" ht="21.75" customHeight="1">
      <c r="A25" s="5" t="s">
        <v>8</v>
      </c>
      <c r="B25" s="5" t="s">
        <v>11</v>
      </c>
      <c r="C25" s="5" t="s">
        <v>108</v>
      </c>
      <c r="D25" s="6">
        <v>64</v>
      </c>
      <c r="E25" s="6"/>
      <c r="F25" s="17">
        <f t="shared" si="0"/>
        <v>0</v>
      </c>
      <c r="G25" s="6">
        <f t="shared" si="1"/>
        <v>-64</v>
      </c>
    </row>
    <row r="26" spans="1:7" ht="39" customHeight="1">
      <c r="A26" s="12" t="s">
        <v>9</v>
      </c>
      <c r="B26" s="12" t="s">
        <v>7</v>
      </c>
      <c r="C26" s="12" t="s">
        <v>3</v>
      </c>
      <c r="D26" s="4">
        <f>D28+D29+D30</f>
        <v>63160</v>
      </c>
      <c r="E26" s="4">
        <f>E28+E29+E30</f>
        <v>15785</v>
      </c>
      <c r="F26" s="16">
        <f t="shared" si="0"/>
        <v>24.992083597213426</v>
      </c>
      <c r="G26" s="4">
        <f t="shared" si="1"/>
        <v>-47375</v>
      </c>
    </row>
    <row r="27" spans="1:7" ht="23.25" customHeight="1" hidden="1">
      <c r="A27" s="5" t="s">
        <v>9</v>
      </c>
      <c r="B27" s="5" t="s">
        <v>8</v>
      </c>
      <c r="C27" s="5" t="s">
        <v>23</v>
      </c>
      <c r="D27" s="6"/>
      <c r="E27" s="6"/>
      <c r="F27" s="17" t="e">
        <f t="shared" si="0"/>
        <v>#DIV/0!</v>
      </c>
      <c r="G27" s="6">
        <f t="shared" si="1"/>
        <v>0</v>
      </c>
    </row>
    <row r="28" spans="1:7" ht="49.5">
      <c r="A28" s="5" t="s">
        <v>9</v>
      </c>
      <c r="B28" s="5" t="s">
        <v>24</v>
      </c>
      <c r="C28" s="5" t="s">
        <v>173</v>
      </c>
      <c r="D28" s="6">
        <v>50606</v>
      </c>
      <c r="E28" s="6">
        <v>12446</v>
      </c>
      <c r="F28" s="17">
        <f t="shared" si="0"/>
        <v>24.59392166936727</v>
      </c>
      <c r="G28" s="6">
        <f t="shared" si="1"/>
        <v>-38160</v>
      </c>
    </row>
    <row r="29" spans="1:7" ht="21" customHeight="1">
      <c r="A29" s="5" t="s">
        <v>9</v>
      </c>
      <c r="B29" s="5" t="s">
        <v>43</v>
      </c>
      <c r="C29" s="5" t="s">
        <v>109</v>
      </c>
      <c r="D29" s="6">
        <v>11437</v>
      </c>
      <c r="E29" s="6">
        <v>3307</v>
      </c>
      <c r="F29" s="17">
        <f t="shared" si="0"/>
        <v>28.91492524263356</v>
      </c>
      <c r="G29" s="6">
        <f t="shared" si="1"/>
        <v>-8130</v>
      </c>
    </row>
    <row r="30" spans="1:7" ht="49.5">
      <c r="A30" s="5" t="s">
        <v>9</v>
      </c>
      <c r="B30" s="5" t="s">
        <v>97</v>
      </c>
      <c r="C30" s="5" t="s">
        <v>98</v>
      </c>
      <c r="D30" s="6">
        <v>1117</v>
      </c>
      <c r="E30" s="6">
        <v>32</v>
      </c>
      <c r="F30" s="17">
        <f t="shared" si="0"/>
        <v>2.864816472694718</v>
      </c>
      <c r="G30" s="6">
        <f t="shared" si="1"/>
        <v>-1085</v>
      </c>
    </row>
    <row r="31" spans="1:7" ht="20.25" customHeight="1">
      <c r="A31" s="12" t="s">
        <v>11</v>
      </c>
      <c r="B31" s="12" t="s">
        <v>7</v>
      </c>
      <c r="C31" s="12" t="s">
        <v>25</v>
      </c>
      <c r="D31" s="50">
        <f>SUM(D32:D38)</f>
        <v>1747751.2999999998</v>
      </c>
      <c r="E31" s="4">
        <f>SUM(E32:E38)</f>
        <v>123730</v>
      </c>
      <c r="F31" s="16">
        <f t="shared" si="0"/>
        <v>7.079382518553985</v>
      </c>
      <c r="G31" s="50">
        <f t="shared" si="1"/>
        <v>-1624021.2999999998</v>
      </c>
    </row>
    <row r="32" spans="1:7" ht="20.25" customHeight="1">
      <c r="A32" s="5" t="s">
        <v>11</v>
      </c>
      <c r="B32" s="5" t="s">
        <v>6</v>
      </c>
      <c r="C32" s="5" t="s">
        <v>100</v>
      </c>
      <c r="D32" s="6">
        <v>465</v>
      </c>
      <c r="E32" s="6">
        <v>43</v>
      </c>
      <c r="F32" s="17">
        <f>E32/D32*100</f>
        <v>9.247311827956988</v>
      </c>
      <c r="G32" s="6">
        <f>E32-D32</f>
        <v>-422</v>
      </c>
    </row>
    <row r="33" spans="1:7" ht="21" customHeight="1">
      <c r="A33" s="5" t="s">
        <v>11</v>
      </c>
      <c r="B33" s="5" t="s">
        <v>12</v>
      </c>
      <c r="C33" s="5" t="s">
        <v>26</v>
      </c>
      <c r="D33" s="49">
        <v>377.7</v>
      </c>
      <c r="E33" s="6"/>
      <c r="F33" s="17">
        <f t="shared" si="0"/>
        <v>0</v>
      </c>
      <c r="G33" s="49">
        <f t="shared" si="1"/>
        <v>-377.7</v>
      </c>
    </row>
    <row r="34" spans="1:7" ht="18.75" customHeight="1">
      <c r="A34" s="5" t="s">
        <v>11</v>
      </c>
      <c r="B34" s="5" t="s">
        <v>14</v>
      </c>
      <c r="C34" s="5" t="s">
        <v>27</v>
      </c>
      <c r="D34" s="6">
        <v>31610</v>
      </c>
      <c r="E34" s="6">
        <v>6454</v>
      </c>
      <c r="F34" s="17">
        <f t="shared" si="0"/>
        <v>20.417589370452387</v>
      </c>
      <c r="G34" s="6">
        <f t="shared" si="1"/>
        <v>-25156</v>
      </c>
    </row>
    <row r="35" spans="1:7" ht="18.75" customHeight="1">
      <c r="A35" s="5" t="s">
        <v>11</v>
      </c>
      <c r="B35" s="5" t="s">
        <v>28</v>
      </c>
      <c r="C35" s="5" t="s">
        <v>29</v>
      </c>
      <c r="D35" s="6">
        <v>181701</v>
      </c>
      <c r="E35" s="6">
        <v>42485</v>
      </c>
      <c r="F35" s="17">
        <f t="shared" si="0"/>
        <v>23.381819582721064</v>
      </c>
      <c r="G35" s="6">
        <f t="shared" si="1"/>
        <v>-139216</v>
      </c>
    </row>
    <row r="36" spans="1:7" ht="21" customHeight="1">
      <c r="A36" s="5" t="s">
        <v>11</v>
      </c>
      <c r="B36" s="5" t="s">
        <v>24</v>
      </c>
      <c r="C36" s="5" t="s">
        <v>71</v>
      </c>
      <c r="D36" s="49">
        <v>1393257.7</v>
      </c>
      <c r="E36" s="6">
        <v>50806</v>
      </c>
      <c r="F36" s="17">
        <f t="shared" si="0"/>
        <v>3.646561580101083</v>
      </c>
      <c r="G36" s="49">
        <f t="shared" si="1"/>
        <v>-1342451.7</v>
      </c>
    </row>
    <row r="37" spans="1:7" ht="20.25" customHeight="1">
      <c r="A37" s="5" t="s">
        <v>11</v>
      </c>
      <c r="B37" s="5" t="s">
        <v>43</v>
      </c>
      <c r="C37" s="5" t="s">
        <v>72</v>
      </c>
      <c r="D37" s="6">
        <v>1600</v>
      </c>
      <c r="E37" s="6">
        <v>230</v>
      </c>
      <c r="F37" s="17">
        <f t="shared" si="0"/>
        <v>14.374999999999998</v>
      </c>
      <c r="G37" s="6">
        <f t="shared" si="1"/>
        <v>-1370</v>
      </c>
    </row>
    <row r="38" spans="1:7" ht="33">
      <c r="A38" s="5" t="s">
        <v>11</v>
      </c>
      <c r="B38" s="5" t="s">
        <v>19</v>
      </c>
      <c r="C38" s="5" t="s">
        <v>30</v>
      </c>
      <c r="D38" s="49">
        <v>138739.9</v>
      </c>
      <c r="E38" s="6">
        <v>23712</v>
      </c>
      <c r="F38" s="17">
        <f t="shared" si="0"/>
        <v>17.090973829446323</v>
      </c>
      <c r="G38" s="49">
        <f t="shared" si="1"/>
        <v>-115027.9</v>
      </c>
    </row>
    <row r="39" spans="1:7" s="7" customFormat="1" ht="23.25" customHeight="1">
      <c r="A39" s="12" t="s">
        <v>12</v>
      </c>
      <c r="B39" s="12" t="s">
        <v>7</v>
      </c>
      <c r="C39" s="12" t="s">
        <v>31</v>
      </c>
      <c r="D39" s="50">
        <f>D40+D41+D42+D43</f>
        <v>887664.4</v>
      </c>
      <c r="E39" s="4">
        <f>E40+E41+E42+E43</f>
        <v>72208</v>
      </c>
      <c r="F39" s="16">
        <f t="shared" si="0"/>
        <v>8.134605826255958</v>
      </c>
      <c r="G39" s="50">
        <f t="shared" si="1"/>
        <v>-815456.4</v>
      </c>
    </row>
    <row r="40" spans="1:7" s="7" customFormat="1" ht="18" customHeight="1">
      <c r="A40" s="5" t="s">
        <v>12</v>
      </c>
      <c r="B40" s="5" t="s">
        <v>6</v>
      </c>
      <c r="C40" s="5" t="s">
        <v>32</v>
      </c>
      <c r="D40" s="6">
        <v>31784</v>
      </c>
      <c r="E40" s="6">
        <v>3816</v>
      </c>
      <c r="F40" s="17">
        <f t="shared" si="0"/>
        <v>12.006040775232822</v>
      </c>
      <c r="G40" s="6">
        <f t="shared" si="1"/>
        <v>-27968</v>
      </c>
    </row>
    <row r="41" spans="1:7" ht="19.5" customHeight="1">
      <c r="A41" s="5" t="s">
        <v>12</v>
      </c>
      <c r="B41" s="5" t="s">
        <v>8</v>
      </c>
      <c r="C41" s="5" t="s">
        <v>33</v>
      </c>
      <c r="D41" s="6">
        <v>355329</v>
      </c>
      <c r="E41" s="6">
        <v>62</v>
      </c>
      <c r="F41" s="17">
        <f t="shared" si="0"/>
        <v>0.017448618041308196</v>
      </c>
      <c r="G41" s="6">
        <f t="shared" si="1"/>
        <v>-355267</v>
      </c>
    </row>
    <row r="42" spans="1:7" ht="20.25" customHeight="1">
      <c r="A42" s="5" t="s">
        <v>12</v>
      </c>
      <c r="B42" s="5" t="s">
        <v>9</v>
      </c>
      <c r="C42" s="5" t="s">
        <v>34</v>
      </c>
      <c r="D42" s="49">
        <v>476354.4</v>
      </c>
      <c r="E42" s="6">
        <v>63262</v>
      </c>
      <c r="F42" s="17">
        <f t="shared" si="0"/>
        <v>13.280448338463966</v>
      </c>
      <c r="G42" s="49">
        <f t="shared" si="1"/>
        <v>-413092.4</v>
      </c>
    </row>
    <row r="43" spans="1:7" ht="33">
      <c r="A43" s="5" t="s">
        <v>12</v>
      </c>
      <c r="B43" s="5" t="s">
        <v>12</v>
      </c>
      <c r="C43" s="5" t="s">
        <v>52</v>
      </c>
      <c r="D43" s="6">
        <v>24197</v>
      </c>
      <c r="E43" s="6">
        <v>5068</v>
      </c>
      <c r="F43" s="17">
        <f t="shared" si="0"/>
        <v>20.944745216349133</v>
      </c>
      <c r="G43" s="6">
        <f t="shared" si="1"/>
        <v>-19129</v>
      </c>
    </row>
    <row r="44" spans="1:7" ht="16.5">
      <c r="A44" s="12" t="s">
        <v>35</v>
      </c>
      <c r="B44" s="12" t="s">
        <v>7</v>
      </c>
      <c r="C44" s="12" t="s">
        <v>36</v>
      </c>
      <c r="D44" s="4">
        <f>D45</f>
        <v>1425</v>
      </c>
      <c r="E44" s="4">
        <f>E45</f>
        <v>0</v>
      </c>
      <c r="F44" s="16">
        <f t="shared" si="0"/>
        <v>0</v>
      </c>
      <c r="G44" s="4">
        <f t="shared" si="1"/>
        <v>-1425</v>
      </c>
    </row>
    <row r="45" spans="1:7" ht="33">
      <c r="A45" s="5" t="s">
        <v>35</v>
      </c>
      <c r="B45" s="5" t="s">
        <v>9</v>
      </c>
      <c r="C45" s="5" t="s">
        <v>94</v>
      </c>
      <c r="D45" s="6">
        <v>1425</v>
      </c>
      <c r="E45" s="6"/>
      <c r="F45" s="16">
        <f t="shared" si="0"/>
        <v>0</v>
      </c>
      <c r="G45" s="6">
        <f t="shared" si="1"/>
        <v>-1425</v>
      </c>
    </row>
    <row r="46" spans="1:7" s="7" customFormat="1" ht="21" customHeight="1">
      <c r="A46" s="12" t="s">
        <v>14</v>
      </c>
      <c r="B46" s="12" t="s">
        <v>7</v>
      </c>
      <c r="C46" s="12" t="s">
        <v>37</v>
      </c>
      <c r="D46" s="50">
        <f>SUM(D47:D52)</f>
        <v>3964645.5</v>
      </c>
      <c r="E46" s="4">
        <f>SUM(E47:E52)</f>
        <v>731520</v>
      </c>
      <c r="F46" s="16">
        <f t="shared" si="0"/>
        <v>18.45108219637796</v>
      </c>
      <c r="G46" s="50">
        <f t="shared" si="1"/>
        <v>-3233125.5</v>
      </c>
    </row>
    <row r="47" spans="1:7" s="7" customFormat="1" ht="18" customHeight="1">
      <c r="A47" s="5" t="s">
        <v>14</v>
      </c>
      <c r="B47" s="5" t="s">
        <v>6</v>
      </c>
      <c r="C47" s="5" t="s">
        <v>38</v>
      </c>
      <c r="D47" s="6">
        <v>1479959</v>
      </c>
      <c r="E47" s="6">
        <v>249006</v>
      </c>
      <c r="F47" s="17">
        <f t="shared" si="0"/>
        <v>16.82519583312781</v>
      </c>
      <c r="G47" s="6">
        <f t="shared" si="1"/>
        <v>-1230953</v>
      </c>
    </row>
    <row r="48" spans="1:7" ht="16.5" customHeight="1">
      <c r="A48" s="5" t="s">
        <v>14</v>
      </c>
      <c r="B48" s="5" t="s">
        <v>8</v>
      </c>
      <c r="C48" s="5" t="s">
        <v>39</v>
      </c>
      <c r="D48" s="6">
        <v>1969139</v>
      </c>
      <c r="E48" s="6">
        <v>396006</v>
      </c>
      <c r="F48" s="17">
        <f t="shared" si="0"/>
        <v>20.11061687366915</v>
      </c>
      <c r="G48" s="6">
        <f t="shared" si="1"/>
        <v>-1573133</v>
      </c>
    </row>
    <row r="49" spans="1:7" ht="19.5" customHeight="1">
      <c r="A49" s="5" t="s">
        <v>14</v>
      </c>
      <c r="B49" s="5" t="s">
        <v>9</v>
      </c>
      <c r="C49" s="5" t="s">
        <v>164</v>
      </c>
      <c r="D49" s="49">
        <v>328293.5</v>
      </c>
      <c r="E49" s="6">
        <v>59257</v>
      </c>
      <c r="F49" s="17">
        <f t="shared" si="0"/>
        <v>18.05000708207747</v>
      </c>
      <c r="G49" s="49">
        <f t="shared" si="1"/>
        <v>-269036.5</v>
      </c>
    </row>
    <row r="50" spans="1:7" ht="36" customHeight="1">
      <c r="A50" s="5" t="s">
        <v>14</v>
      </c>
      <c r="B50" s="5" t="s">
        <v>12</v>
      </c>
      <c r="C50" s="5" t="s">
        <v>49</v>
      </c>
      <c r="D50" s="6">
        <v>22706</v>
      </c>
      <c r="E50" s="6">
        <v>4299</v>
      </c>
      <c r="F50" s="17">
        <f t="shared" si="0"/>
        <v>18.93332158900731</v>
      </c>
      <c r="G50" s="6">
        <f t="shared" si="1"/>
        <v>-18407</v>
      </c>
    </row>
    <row r="51" spans="1:7" ht="21" customHeight="1">
      <c r="A51" s="5" t="s">
        <v>14</v>
      </c>
      <c r="B51" s="5" t="s">
        <v>14</v>
      </c>
      <c r="C51" s="5" t="s">
        <v>172</v>
      </c>
      <c r="D51" s="6">
        <v>62774</v>
      </c>
      <c r="E51" s="6">
        <v>4287</v>
      </c>
      <c r="F51" s="17">
        <f t="shared" si="0"/>
        <v>6.829260521872113</v>
      </c>
      <c r="G51" s="6">
        <f t="shared" si="1"/>
        <v>-58487</v>
      </c>
    </row>
    <row r="52" spans="1:7" ht="21.75" customHeight="1">
      <c r="A52" s="5" t="s">
        <v>14</v>
      </c>
      <c r="B52" s="5" t="s">
        <v>24</v>
      </c>
      <c r="C52" s="5" t="s">
        <v>40</v>
      </c>
      <c r="D52" s="6">
        <v>101774</v>
      </c>
      <c r="E52" s="6">
        <v>18665</v>
      </c>
      <c r="F52" s="17">
        <f t="shared" si="0"/>
        <v>18.339654528661544</v>
      </c>
      <c r="G52" s="6">
        <f t="shared" si="1"/>
        <v>-83109</v>
      </c>
    </row>
    <row r="53" spans="1:7" s="7" customFormat="1" ht="27.75" customHeight="1">
      <c r="A53" s="12" t="s">
        <v>28</v>
      </c>
      <c r="B53" s="12" t="s">
        <v>7</v>
      </c>
      <c r="C53" s="12" t="s">
        <v>73</v>
      </c>
      <c r="D53" s="4">
        <f>SUM(D54:D55)</f>
        <v>469535.8</v>
      </c>
      <c r="E53" s="4">
        <f>SUM(E54:E55)</f>
        <v>84193</v>
      </c>
      <c r="F53" s="16">
        <f t="shared" si="0"/>
        <v>17.93111409183283</v>
      </c>
      <c r="G53" s="4">
        <f t="shared" si="1"/>
        <v>-385342.8</v>
      </c>
    </row>
    <row r="54" spans="1:7" ht="21" customHeight="1">
      <c r="A54" s="5" t="s">
        <v>28</v>
      </c>
      <c r="B54" s="5" t="s">
        <v>6</v>
      </c>
      <c r="C54" s="5" t="s">
        <v>41</v>
      </c>
      <c r="D54" s="49">
        <v>413461.8</v>
      </c>
      <c r="E54" s="6">
        <v>73005</v>
      </c>
      <c r="F54" s="17">
        <f t="shared" si="0"/>
        <v>17.65701208672724</v>
      </c>
      <c r="G54" s="49">
        <f t="shared" si="1"/>
        <v>-340456.8</v>
      </c>
    </row>
    <row r="55" spans="1:7" ht="33">
      <c r="A55" s="5" t="s">
        <v>28</v>
      </c>
      <c r="B55" s="5" t="s">
        <v>11</v>
      </c>
      <c r="C55" s="5" t="s">
        <v>74</v>
      </c>
      <c r="D55" s="6">
        <v>56074</v>
      </c>
      <c r="E55" s="6">
        <v>11188</v>
      </c>
      <c r="F55" s="17">
        <f t="shared" si="0"/>
        <v>19.952206013482186</v>
      </c>
      <c r="G55" s="6">
        <f t="shared" si="1"/>
        <v>-44886</v>
      </c>
    </row>
    <row r="56" spans="1:7" s="7" customFormat="1" ht="16.5">
      <c r="A56" s="12" t="s">
        <v>24</v>
      </c>
      <c r="B56" s="12" t="s">
        <v>7</v>
      </c>
      <c r="C56" s="12" t="s">
        <v>75</v>
      </c>
      <c r="D56" s="4">
        <f>SUM(D57:D57)</f>
        <v>75000</v>
      </c>
      <c r="E56" s="4">
        <f>SUM(E57:E57)</f>
        <v>61</v>
      </c>
      <c r="F56" s="16">
        <f t="shared" si="0"/>
        <v>0.08133333333333333</v>
      </c>
      <c r="G56" s="4">
        <f t="shared" si="1"/>
        <v>-74939</v>
      </c>
    </row>
    <row r="57" spans="1:7" s="7" customFormat="1" ht="18.75" customHeight="1">
      <c r="A57" s="5" t="s">
        <v>24</v>
      </c>
      <c r="B57" s="5" t="s">
        <v>6</v>
      </c>
      <c r="C57" s="5" t="s">
        <v>50</v>
      </c>
      <c r="D57" s="6">
        <v>75000</v>
      </c>
      <c r="E57" s="6">
        <v>61</v>
      </c>
      <c r="F57" s="17">
        <f t="shared" si="0"/>
        <v>0.08133333333333333</v>
      </c>
      <c r="G57" s="6">
        <f t="shared" si="1"/>
        <v>-74939</v>
      </c>
    </row>
    <row r="58" spans="1:7" s="7" customFormat="1" ht="19.5" customHeight="1">
      <c r="A58" s="12" t="s">
        <v>43</v>
      </c>
      <c r="B58" s="12" t="s">
        <v>7</v>
      </c>
      <c r="C58" s="12" t="s">
        <v>44</v>
      </c>
      <c r="D58" s="50">
        <f>D59+D60+D61+D62+D63</f>
        <v>1318655.1</v>
      </c>
      <c r="E58" s="4">
        <f>E59+E60+E61+E62+E63</f>
        <v>283597</v>
      </c>
      <c r="F58" s="16">
        <f t="shared" si="0"/>
        <v>21.506533436984395</v>
      </c>
      <c r="G58" s="50">
        <f t="shared" si="1"/>
        <v>-1035058.1000000001</v>
      </c>
    </row>
    <row r="59" spans="1:7" s="7" customFormat="1" ht="18" customHeight="1">
      <c r="A59" s="5" t="s">
        <v>43</v>
      </c>
      <c r="B59" s="5" t="s">
        <v>6</v>
      </c>
      <c r="C59" s="5" t="s">
        <v>45</v>
      </c>
      <c r="D59" s="6">
        <v>15014</v>
      </c>
      <c r="E59" s="6">
        <v>3830</v>
      </c>
      <c r="F59" s="17">
        <f t="shared" si="0"/>
        <v>25.509524443852406</v>
      </c>
      <c r="G59" s="6">
        <f t="shared" si="1"/>
        <v>-11184</v>
      </c>
    </row>
    <row r="60" spans="1:7" ht="18.75" customHeight="1">
      <c r="A60" s="5" t="s">
        <v>43</v>
      </c>
      <c r="B60" s="5" t="s">
        <v>8</v>
      </c>
      <c r="C60" s="5" t="s">
        <v>46</v>
      </c>
      <c r="D60" s="6">
        <v>77813</v>
      </c>
      <c r="E60" s="6">
        <v>13252</v>
      </c>
      <c r="F60" s="17">
        <f t="shared" si="0"/>
        <v>17.03057329752098</v>
      </c>
      <c r="G60" s="6">
        <f t="shared" si="1"/>
        <v>-64561</v>
      </c>
    </row>
    <row r="61" spans="1:7" ht="18.75" customHeight="1">
      <c r="A61" s="5" t="s">
        <v>43</v>
      </c>
      <c r="B61" s="5" t="s">
        <v>9</v>
      </c>
      <c r="C61" s="5" t="s">
        <v>47</v>
      </c>
      <c r="D61" s="49">
        <v>863400.5</v>
      </c>
      <c r="E61" s="6">
        <v>201975</v>
      </c>
      <c r="F61" s="17">
        <f t="shared" si="0"/>
        <v>23.39296768996543</v>
      </c>
      <c r="G61" s="49">
        <f t="shared" si="1"/>
        <v>-661425.5</v>
      </c>
    </row>
    <row r="62" spans="1:7" ht="17.25" customHeight="1">
      <c r="A62" s="5" t="s">
        <v>43</v>
      </c>
      <c r="B62" s="5" t="s">
        <v>11</v>
      </c>
      <c r="C62" s="5" t="s">
        <v>51</v>
      </c>
      <c r="D62" s="49">
        <v>316091.8</v>
      </c>
      <c r="E62" s="6">
        <v>57405</v>
      </c>
      <c r="F62" s="17">
        <f t="shared" si="0"/>
        <v>18.16086339474798</v>
      </c>
      <c r="G62" s="49">
        <f t="shared" si="1"/>
        <v>-258686.8</v>
      </c>
    </row>
    <row r="63" spans="1:7" ht="33">
      <c r="A63" s="5" t="s">
        <v>43</v>
      </c>
      <c r="B63" s="5" t="s">
        <v>35</v>
      </c>
      <c r="C63" s="5" t="s">
        <v>48</v>
      </c>
      <c r="D63" s="49">
        <v>46335.8</v>
      </c>
      <c r="E63" s="6">
        <v>7135</v>
      </c>
      <c r="F63" s="17">
        <f t="shared" si="0"/>
        <v>15.398460801367408</v>
      </c>
      <c r="G63" s="49">
        <f t="shared" si="1"/>
        <v>-39200.8</v>
      </c>
    </row>
    <row r="64" spans="1:7" s="7" customFormat="1" ht="18.75" customHeight="1">
      <c r="A64" s="12" t="s">
        <v>17</v>
      </c>
      <c r="B64" s="12" t="s">
        <v>7</v>
      </c>
      <c r="C64" s="12" t="s">
        <v>42</v>
      </c>
      <c r="D64" s="50">
        <f>D65+D68+D66+D67</f>
        <v>364343.6</v>
      </c>
      <c r="E64" s="4">
        <f>E65+E68+E66+E67</f>
        <v>44980</v>
      </c>
      <c r="F64" s="17">
        <f aca="true" t="shared" si="2" ref="F64:F72">E64/D64*100</f>
        <v>12.345489257942228</v>
      </c>
      <c r="G64" s="49">
        <f aca="true" t="shared" si="3" ref="G64:G72">E64-D64</f>
        <v>-319363.6</v>
      </c>
    </row>
    <row r="65" spans="1:7" ht="18" customHeight="1" hidden="1">
      <c r="A65" s="5" t="s">
        <v>17</v>
      </c>
      <c r="B65" s="5" t="s">
        <v>6</v>
      </c>
      <c r="C65" s="5" t="s">
        <v>76</v>
      </c>
      <c r="D65" s="6"/>
      <c r="E65" s="6"/>
      <c r="F65" s="17" t="e">
        <f t="shared" si="2"/>
        <v>#DIV/0!</v>
      </c>
      <c r="G65" s="6">
        <f t="shared" si="3"/>
        <v>0</v>
      </c>
    </row>
    <row r="66" spans="1:7" ht="16.5">
      <c r="A66" s="5" t="s">
        <v>17</v>
      </c>
      <c r="B66" s="5" t="s">
        <v>8</v>
      </c>
      <c r="C66" s="5" t="s">
        <v>91</v>
      </c>
      <c r="D66" s="6">
        <v>347284</v>
      </c>
      <c r="E66" s="6">
        <v>43388</v>
      </c>
      <c r="F66" s="17">
        <f t="shared" si="2"/>
        <v>12.493521152716509</v>
      </c>
      <c r="G66" s="6">
        <f t="shared" si="3"/>
        <v>-303896</v>
      </c>
    </row>
    <row r="67" spans="1:7" ht="21" customHeight="1">
      <c r="A67" s="5" t="s">
        <v>17</v>
      </c>
      <c r="B67" s="5" t="s">
        <v>9</v>
      </c>
      <c r="C67" s="5" t="s">
        <v>92</v>
      </c>
      <c r="D67" s="49">
        <v>8821.6</v>
      </c>
      <c r="E67" s="6"/>
      <c r="F67" s="17">
        <f t="shared" si="2"/>
        <v>0</v>
      </c>
      <c r="G67" s="49">
        <f t="shared" si="3"/>
        <v>-8821.6</v>
      </c>
    </row>
    <row r="68" spans="1:7" ht="33.75" customHeight="1">
      <c r="A68" s="5" t="s">
        <v>17</v>
      </c>
      <c r="B68" s="5" t="s">
        <v>12</v>
      </c>
      <c r="C68" s="5" t="s">
        <v>77</v>
      </c>
      <c r="D68" s="49">
        <v>8238</v>
      </c>
      <c r="E68" s="6">
        <v>1592</v>
      </c>
      <c r="F68" s="17">
        <f t="shared" si="2"/>
        <v>19.325078902646272</v>
      </c>
      <c r="G68" s="6">
        <f t="shared" si="3"/>
        <v>-6646</v>
      </c>
    </row>
    <row r="69" spans="1:7" s="7" customFormat="1" ht="18.75" customHeight="1">
      <c r="A69" s="12" t="s">
        <v>19</v>
      </c>
      <c r="B69" s="12" t="s">
        <v>7</v>
      </c>
      <c r="C69" s="12" t="s">
        <v>78</v>
      </c>
      <c r="D69" s="4">
        <f>D70</f>
        <v>13020</v>
      </c>
      <c r="E69" s="4">
        <f>E70</f>
        <v>2216</v>
      </c>
      <c r="F69" s="16">
        <f t="shared" si="2"/>
        <v>17.019969278033795</v>
      </c>
      <c r="G69" s="4">
        <f t="shared" si="3"/>
        <v>-10804</v>
      </c>
    </row>
    <row r="70" spans="1:7" ht="18" customHeight="1">
      <c r="A70" s="5" t="s">
        <v>19</v>
      </c>
      <c r="B70" s="5" t="s">
        <v>8</v>
      </c>
      <c r="C70" s="5" t="s">
        <v>88</v>
      </c>
      <c r="D70" s="6">
        <v>13020</v>
      </c>
      <c r="E70" s="6">
        <v>2216</v>
      </c>
      <c r="F70" s="17">
        <f t="shared" si="2"/>
        <v>17.019969278033795</v>
      </c>
      <c r="G70" s="6">
        <f t="shared" si="3"/>
        <v>-10804</v>
      </c>
    </row>
    <row r="71" spans="1:7" s="7" customFormat="1" ht="33.75" customHeight="1">
      <c r="A71" s="12" t="s">
        <v>79</v>
      </c>
      <c r="B71" s="12" t="s">
        <v>7</v>
      </c>
      <c r="C71" s="12" t="s">
        <v>18</v>
      </c>
      <c r="D71" s="4">
        <f>D72</f>
        <v>25320</v>
      </c>
      <c r="E71" s="4">
        <f>E72</f>
        <v>7189</v>
      </c>
      <c r="F71" s="16">
        <f t="shared" si="2"/>
        <v>28.39257503949447</v>
      </c>
      <c r="G71" s="4">
        <f t="shared" si="3"/>
        <v>-18131</v>
      </c>
    </row>
    <row r="72" spans="1:7" ht="34.5" customHeight="1">
      <c r="A72" s="5" t="s">
        <v>70</v>
      </c>
      <c r="B72" s="5" t="s">
        <v>6</v>
      </c>
      <c r="C72" s="5" t="s">
        <v>80</v>
      </c>
      <c r="D72" s="6">
        <v>25320</v>
      </c>
      <c r="E72" s="6">
        <v>7189</v>
      </c>
      <c r="F72" s="17">
        <f t="shared" si="2"/>
        <v>28.39257503949447</v>
      </c>
      <c r="G72" s="6">
        <f t="shared" si="3"/>
        <v>-18131</v>
      </c>
    </row>
    <row r="73" spans="1:7" ht="21.75" customHeight="1">
      <c r="A73" s="68" t="s">
        <v>163</v>
      </c>
      <c r="B73" s="69"/>
      <c r="C73" s="70"/>
      <c r="D73" s="50">
        <f>D14+D26+D31+D39+D46+D53+D56+D58+D64+D69+D71+D44+D24</f>
        <v>9224183.299999999</v>
      </c>
      <c r="E73" s="4">
        <f>E14+E26+E31+E39+E46+E53+E56+E58+E64+E69+E71+E44+E24</f>
        <v>1409767</v>
      </c>
      <c r="F73" s="16">
        <f t="shared" si="0"/>
        <v>15.283380155726093</v>
      </c>
      <c r="G73" s="50">
        <f t="shared" si="1"/>
        <v>-7814416.299999999</v>
      </c>
    </row>
    <row r="74" spans="1:7" ht="14.25" customHeight="1">
      <c r="A74" s="45"/>
      <c r="B74" s="45"/>
      <c r="C74" s="45"/>
      <c r="D74" s="46"/>
      <c r="E74" s="46"/>
      <c r="F74" s="47"/>
      <c r="G74" s="46"/>
    </row>
    <row r="75" spans="1:7" ht="10.5" customHeight="1">
      <c r="A75" s="45"/>
      <c r="B75" s="45"/>
      <c r="C75" s="45"/>
      <c r="D75" s="46"/>
      <c r="E75" s="46"/>
      <c r="F75" s="47"/>
      <c r="G75" s="46"/>
    </row>
    <row r="76" ht="13.5" customHeight="1" hidden="1"/>
    <row r="78" ht="16.5">
      <c r="A78" s="59"/>
    </row>
    <row r="79" spans="5:6" ht="16.5">
      <c r="E79" s="67"/>
      <c r="F79" s="67"/>
    </row>
    <row r="80" ht="16.5">
      <c r="C80" s="13"/>
    </row>
  </sheetData>
  <sheetProtection/>
  <mergeCells count="17">
    <mergeCell ref="F11:F12"/>
    <mergeCell ref="G11:G12"/>
    <mergeCell ref="A1:G1"/>
    <mergeCell ref="D2:G2"/>
    <mergeCell ref="D3:G3"/>
    <mergeCell ref="D4:G4"/>
    <mergeCell ref="D5:G5"/>
    <mergeCell ref="E79:F79"/>
    <mergeCell ref="A73:C73"/>
    <mergeCell ref="A11:A12"/>
    <mergeCell ref="E6:G6"/>
    <mergeCell ref="A9:G9"/>
    <mergeCell ref="B11:B12"/>
    <mergeCell ref="C11:C12"/>
    <mergeCell ref="D11:D12"/>
    <mergeCell ref="A8:G8"/>
    <mergeCell ref="E11:E12"/>
  </mergeCells>
  <printOptions/>
  <pageMargins left="0.7874015748031497" right="0.5905511811023623" top="1.1811023622047245" bottom="0.7874015748031497" header="0.31496062992125984" footer="0.31496062992125984"/>
  <pageSetup firstPageNumber="16" useFirstPageNumber="1" horizontalDpi="600" verticalDpi="600" orientation="landscape" paperSize="9" r:id="rId1"/>
  <headerFooter>
    <oddHeader>&amp;C&amp;P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78"/>
  <sheetViews>
    <sheetView zoomScalePageLayoutView="0" workbookViewId="0" topLeftCell="A54">
      <selection activeCell="B7" sqref="B7:D7"/>
    </sheetView>
  </sheetViews>
  <sheetFormatPr defaultColWidth="9.00390625" defaultRowHeight="12.75"/>
  <cols>
    <col min="1" max="1" width="31.375" style="3" customWidth="1"/>
    <col min="2" max="2" width="64.875" style="3" customWidth="1"/>
    <col min="3" max="3" width="14.375" style="3" customWidth="1"/>
    <col min="4" max="4" width="16.125" style="3" customWidth="1"/>
    <col min="5" max="16384" width="9.125" style="3" customWidth="1"/>
  </cols>
  <sheetData>
    <row r="1" spans="1:4" ht="16.5" hidden="1">
      <c r="A1" s="65"/>
      <c r="B1" s="65"/>
      <c r="C1" s="65"/>
      <c r="D1" s="65"/>
    </row>
    <row r="2" spans="1:4" ht="16.5">
      <c r="A2" s="2"/>
      <c r="B2" s="2"/>
      <c r="C2" s="73" t="s">
        <v>269</v>
      </c>
      <c r="D2" s="73"/>
    </row>
    <row r="3" spans="1:4" ht="16.5">
      <c r="A3" s="2"/>
      <c r="B3" s="2"/>
      <c r="C3" s="11"/>
      <c r="D3" s="11"/>
    </row>
    <row r="4" spans="2:5" ht="16.5">
      <c r="B4" s="65" t="s">
        <v>89</v>
      </c>
      <c r="C4" s="65"/>
      <c r="D4" s="65"/>
      <c r="E4" s="11"/>
    </row>
    <row r="5" spans="2:7" ht="16.5">
      <c r="B5" s="65" t="s">
        <v>102</v>
      </c>
      <c r="C5" s="65"/>
      <c r="D5" s="65"/>
      <c r="E5" s="11"/>
      <c r="F5" s="11"/>
      <c r="G5" s="11"/>
    </row>
    <row r="6" spans="2:7" ht="16.5">
      <c r="B6" s="65" t="s">
        <v>90</v>
      </c>
      <c r="C6" s="65"/>
      <c r="D6" s="65"/>
      <c r="E6" s="11"/>
      <c r="F6" s="11"/>
      <c r="G6" s="11"/>
    </row>
    <row r="7" spans="2:6" ht="16.5" customHeight="1">
      <c r="B7" s="65" t="s">
        <v>271</v>
      </c>
      <c r="C7" s="65"/>
      <c r="D7" s="65"/>
      <c r="E7" s="11"/>
      <c r="F7" s="11"/>
    </row>
    <row r="8" ht="12" customHeight="1"/>
    <row r="9" spans="2:4" ht="16.5">
      <c r="B9" s="21" t="s">
        <v>55</v>
      </c>
      <c r="C9" s="21"/>
      <c r="D9" s="21"/>
    </row>
    <row r="10" spans="1:4" ht="16.5">
      <c r="A10" s="75" t="s">
        <v>56</v>
      </c>
      <c r="B10" s="75"/>
      <c r="C10" s="75"/>
      <c r="D10" s="75"/>
    </row>
    <row r="11" spans="1:4" ht="16.5">
      <c r="A11" s="18"/>
      <c r="B11" s="18"/>
      <c r="C11" s="18"/>
      <c r="D11" s="2" t="s">
        <v>0</v>
      </c>
    </row>
    <row r="12" spans="1:4" ht="16.5" customHeight="1">
      <c r="A12" s="71" t="s">
        <v>83</v>
      </c>
      <c r="B12" s="76" t="s">
        <v>57</v>
      </c>
      <c r="C12" s="71" t="s">
        <v>185</v>
      </c>
      <c r="D12" s="71" t="s">
        <v>187</v>
      </c>
    </row>
    <row r="13" spans="1:4" ht="26.25" customHeight="1">
      <c r="A13" s="72"/>
      <c r="B13" s="77"/>
      <c r="C13" s="72"/>
      <c r="D13" s="72"/>
    </row>
    <row r="14" spans="1:4" ht="16.5">
      <c r="A14" s="12" t="s">
        <v>156</v>
      </c>
      <c r="B14" s="38">
        <v>2</v>
      </c>
      <c r="C14" s="12" t="s">
        <v>158</v>
      </c>
      <c r="D14" s="12" t="s">
        <v>159</v>
      </c>
    </row>
    <row r="15" spans="1:4" ht="33">
      <c r="A15" s="5" t="s">
        <v>63</v>
      </c>
      <c r="B15" s="12" t="s">
        <v>58</v>
      </c>
      <c r="C15" s="4">
        <f>C16+C17</f>
        <v>418529</v>
      </c>
      <c r="D15" s="4">
        <f>D16+D17</f>
        <v>-100000</v>
      </c>
    </row>
    <row r="16" spans="1:4" ht="33.75" customHeight="1">
      <c r="A16" s="5" t="s">
        <v>64</v>
      </c>
      <c r="B16" s="5" t="s">
        <v>59</v>
      </c>
      <c r="C16" s="6">
        <v>518529</v>
      </c>
      <c r="D16" s="6"/>
    </row>
    <row r="17" spans="1:4" ht="35.25" customHeight="1">
      <c r="A17" s="5" t="s">
        <v>65</v>
      </c>
      <c r="B17" s="5" t="s">
        <v>99</v>
      </c>
      <c r="C17" s="6">
        <v>-100000</v>
      </c>
      <c r="D17" s="6">
        <v>-100000</v>
      </c>
    </row>
    <row r="18" spans="1:4" ht="49.5">
      <c r="A18" s="12" t="s">
        <v>105</v>
      </c>
      <c r="B18" s="12" t="s">
        <v>176</v>
      </c>
      <c r="C18" s="4">
        <f>C19+C21</f>
        <v>-167000</v>
      </c>
      <c r="D18" s="4">
        <f>D19+D21</f>
        <v>33000</v>
      </c>
    </row>
    <row r="19" spans="1:4" ht="50.25" customHeight="1">
      <c r="A19" s="5" t="s">
        <v>106</v>
      </c>
      <c r="B19" s="5" t="s">
        <v>103</v>
      </c>
      <c r="C19" s="6">
        <v>254350</v>
      </c>
      <c r="D19" s="6">
        <v>200000</v>
      </c>
    </row>
    <row r="20" spans="1:4" ht="50.25" customHeight="1">
      <c r="A20" s="48" t="s">
        <v>106</v>
      </c>
      <c r="B20" s="48" t="s">
        <v>174</v>
      </c>
      <c r="C20" s="6">
        <v>254350</v>
      </c>
      <c r="D20" s="6">
        <v>200000</v>
      </c>
    </row>
    <row r="21" spans="1:4" ht="49.5">
      <c r="A21" s="5" t="s">
        <v>107</v>
      </c>
      <c r="B21" s="5" t="s">
        <v>104</v>
      </c>
      <c r="C21" s="6">
        <v>-421350</v>
      </c>
      <c r="D21" s="6">
        <v>-167000</v>
      </c>
    </row>
    <row r="22" spans="1:4" ht="66">
      <c r="A22" s="48" t="s">
        <v>107</v>
      </c>
      <c r="B22" s="48" t="s">
        <v>175</v>
      </c>
      <c r="C22" s="6">
        <v>-254350</v>
      </c>
      <c r="D22" s="6"/>
    </row>
    <row r="23" spans="1:4" ht="33">
      <c r="A23" s="12" t="s">
        <v>66</v>
      </c>
      <c r="B23" s="12" t="s">
        <v>177</v>
      </c>
      <c r="C23" s="4">
        <f>C25+C24</f>
        <v>52700</v>
      </c>
      <c r="D23" s="4">
        <f>D25+D24</f>
        <v>30090</v>
      </c>
    </row>
    <row r="24" spans="1:4" ht="33">
      <c r="A24" s="5" t="s">
        <v>67</v>
      </c>
      <c r="B24" s="5" t="s">
        <v>60</v>
      </c>
      <c r="C24" s="6">
        <v>-9692834</v>
      </c>
      <c r="D24" s="6">
        <v>-1650276</v>
      </c>
    </row>
    <row r="25" spans="1:4" ht="33">
      <c r="A25" s="5" t="s">
        <v>68</v>
      </c>
      <c r="B25" s="5" t="s">
        <v>61</v>
      </c>
      <c r="C25" s="6">
        <v>9745534</v>
      </c>
      <c r="D25" s="6">
        <v>1680366</v>
      </c>
    </row>
    <row r="26" spans="1:4" ht="33">
      <c r="A26" s="12" t="s">
        <v>85</v>
      </c>
      <c r="B26" s="12" t="s">
        <v>84</v>
      </c>
      <c r="C26" s="19">
        <f>C28+C27</f>
        <v>0</v>
      </c>
      <c r="D26" s="19">
        <f>D28+D27</f>
        <v>52000</v>
      </c>
    </row>
    <row r="27" spans="1:4" ht="97.5" customHeight="1">
      <c r="A27" s="5" t="s">
        <v>154</v>
      </c>
      <c r="B27" s="37" t="s">
        <v>155</v>
      </c>
      <c r="C27" s="25"/>
      <c r="D27" s="25">
        <v>52000</v>
      </c>
    </row>
    <row r="28" spans="1:4" ht="49.5" hidden="1">
      <c r="A28" s="5" t="s">
        <v>86</v>
      </c>
      <c r="B28" s="5" t="s">
        <v>81</v>
      </c>
      <c r="C28" s="6"/>
      <c r="D28" s="25">
        <f>D29</f>
        <v>0</v>
      </c>
    </row>
    <row r="29" spans="1:4" ht="99.75" customHeight="1" hidden="1">
      <c r="A29" s="5" t="s">
        <v>95</v>
      </c>
      <c r="B29" s="20" t="s">
        <v>96</v>
      </c>
      <c r="C29" s="6"/>
      <c r="D29" s="4"/>
    </row>
    <row r="30" spans="1:4" ht="51.75" customHeight="1" hidden="1">
      <c r="A30" s="5" t="s">
        <v>93</v>
      </c>
      <c r="B30" s="20" t="s">
        <v>87</v>
      </c>
      <c r="C30" s="6"/>
      <c r="D30" s="4"/>
    </row>
    <row r="31" spans="1:4" ht="18.75" customHeight="1">
      <c r="A31" s="12" t="s">
        <v>69</v>
      </c>
      <c r="B31" s="12" t="s">
        <v>62</v>
      </c>
      <c r="C31" s="4">
        <f>C15+C23+C26+C18</f>
        <v>304229</v>
      </c>
      <c r="D31" s="4">
        <f>D15+D23+D26+D18</f>
        <v>15090</v>
      </c>
    </row>
    <row r="32" spans="1:4" ht="12.75" customHeight="1">
      <c r="A32" s="45"/>
      <c r="B32" s="45"/>
      <c r="C32" s="46"/>
      <c r="D32" s="46"/>
    </row>
    <row r="33" spans="1:4" ht="10.5" customHeight="1">
      <c r="A33" s="45"/>
      <c r="B33" s="45"/>
      <c r="C33" s="46"/>
      <c r="D33" s="46"/>
    </row>
    <row r="34" spans="1:4" ht="9.75" customHeight="1">
      <c r="A34" s="18"/>
      <c r="B34" s="18"/>
      <c r="C34" s="18"/>
      <c r="D34" s="18"/>
    </row>
    <row r="36" ht="16.5">
      <c r="A36" s="59"/>
    </row>
    <row r="37" spans="3:4" ht="16.5">
      <c r="C37" s="64"/>
      <c r="D37" s="64"/>
    </row>
    <row r="38" spans="1:4" ht="16.5">
      <c r="A38" s="18"/>
      <c r="B38" s="18"/>
      <c r="C38" s="18"/>
      <c r="D38" s="18"/>
    </row>
    <row r="39" spans="1:4" ht="16.5">
      <c r="A39" s="18"/>
      <c r="B39" s="18"/>
      <c r="C39" s="18"/>
      <c r="D39" s="18"/>
    </row>
    <row r="40" spans="1:4" ht="16.5">
      <c r="A40" s="18"/>
      <c r="B40" s="18"/>
      <c r="C40" s="18"/>
      <c r="D40" s="18"/>
    </row>
    <row r="41" spans="1:4" ht="16.5">
      <c r="A41" s="18"/>
      <c r="B41" s="18"/>
      <c r="C41" s="18"/>
      <c r="D41" s="18"/>
    </row>
    <row r="42" spans="1:4" ht="16.5">
      <c r="A42" s="18"/>
      <c r="B42" s="18"/>
      <c r="C42" s="18"/>
      <c r="D42" s="18"/>
    </row>
    <row r="43" spans="1:4" ht="16.5">
      <c r="A43" s="18"/>
      <c r="B43" s="18"/>
      <c r="C43" s="18"/>
      <c r="D43" s="18"/>
    </row>
    <row r="44" spans="1:4" ht="16.5">
      <c r="A44" s="18"/>
      <c r="B44" s="18"/>
      <c r="C44" s="18"/>
      <c r="D44" s="18"/>
    </row>
    <row r="45" spans="1:4" ht="16.5">
      <c r="A45" s="18"/>
      <c r="B45" s="18"/>
      <c r="C45" s="18"/>
      <c r="D45" s="18"/>
    </row>
    <row r="46" spans="1:4" ht="16.5">
      <c r="A46" s="18"/>
      <c r="B46" s="18"/>
      <c r="C46" s="18"/>
      <c r="D46" s="18"/>
    </row>
    <row r="47" spans="1:4" ht="16.5">
      <c r="A47" s="18"/>
      <c r="B47" s="18"/>
      <c r="C47" s="18"/>
      <c r="D47" s="18"/>
    </row>
    <row r="48" spans="1:4" ht="16.5">
      <c r="A48" s="18"/>
      <c r="B48" s="18"/>
      <c r="C48" s="18"/>
      <c r="D48" s="18"/>
    </row>
    <row r="49" spans="1:4" ht="16.5">
      <c r="A49" s="18"/>
      <c r="B49" s="18"/>
      <c r="C49" s="18"/>
      <c r="D49" s="18"/>
    </row>
    <row r="50" spans="1:4" ht="16.5">
      <c r="A50" s="18"/>
      <c r="B50" s="18"/>
      <c r="C50" s="18"/>
      <c r="D50" s="18"/>
    </row>
    <row r="51" spans="1:4" ht="16.5">
      <c r="A51" s="18"/>
      <c r="B51" s="18"/>
      <c r="C51" s="18"/>
      <c r="D51" s="18"/>
    </row>
    <row r="52" spans="1:4" ht="16.5">
      <c r="A52" s="18"/>
      <c r="B52" s="18"/>
      <c r="C52" s="18"/>
      <c r="D52" s="18"/>
    </row>
    <row r="53" spans="1:4" ht="16.5">
      <c r="A53" s="18"/>
      <c r="B53" s="18"/>
      <c r="C53" s="18"/>
      <c r="D53" s="18"/>
    </row>
    <row r="54" spans="1:4" ht="16.5">
      <c r="A54" s="18"/>
      <c r="B54" s="18"/>
      <c r="C54" s="18"/>
      <c r="D54" s="18"/>
    </row>
    <row r="55" spans="1:4" ht="16.5">
      <c r="A55" s="18"/>
      <c r="B55" s="18"/>
      <c r="C55" s="18"/>
      <c r="D55" s="18"/>
    </row>
    <row r="56" spans="1:4" ht="16.5">
      <c r="A56" s="18"/>
      <c r="B56" s="18"/>
      <c r="C56" s="18"/>
      <c r="D56" s="18"/>
    </row>
    <row r="57" spans="1:4" ht="16.5">
      <c r="A57" s="18"/>
      <c r="B57" s="18"/>
      <c r="C57" s="18"/>
      <c r="D57" s="18"/>
    </row>
    <row r="58" spans="1:4" ht="16.5">
      <c r="A58" s="18"/>
      <c r="B58" s="18"/>
      <c r="C58" s="18"/>
      <c r="D58" s="18"/>
    </row>
    <row r="59" spans="1:4" ht="16.5">
      <c r="A59" s="18"/>
      <c r="B59" s="18"/>
      <c r="C59" s="18"/>
      <c r="D59" s="18"/>
    </row>
    <row r="60" spans="1:4" ht="16.5">
      <c r="A60" s="18"/>
      <c r="B60" s="18"/>
      <c r="C60" s="18"/>
      <c r="D60" s="18"/>
    </row>
    <row r="61" spans="1:4" ht="16.5">
      <c r="A61" s="18"/>
      <c r="B61" s="18"/>
      <c r="C61" s="18"/>
      <c r="D61" s="18"/>
    </row>
    <row r="62" spans="1:4" ht="16.5">
      <c r="A62" s="18"/>
      <c r="B62" s="18"/>
      <c r="C62" s="18"/>
      <c r="D62" s="18"/>
    </row>
    <row r="63" spans="1:4" ht="16.5">
      <c r="A63" s="18"/>
      <c r="B63" s="18"/>
      <c r="C63" s="18"/>
      <c r="D63" s="18"/>
    </row>
    <row r="64" spans="1:4" ht="16.5">
      <c r="A64" s="18"/>
      <c r="B64" s="18"/>
      <c r="C64" s="18"/>
      <c r="D64" s="18"/>
    </row>
    <row r="65" spans="1:4" ht="16.5">
      <c r="A65" s="18"/>
      <c r="B65" s="18"/>
      <c r="C65" s="18"/>
      <c r="D65" s="18"/>
    </row>
    <row r="66" spans="1:4" ht="16.5">
      <c r="A66" s="18"/>
      <c r="B66" s="18"/>
      <c r="C66" s="18"/>
      <c r="D66" s="18"/>
    </row>
    <row r="67" spans="1:4" ht="16.5">
      <c r="A67" s="18"/>
      <c r="B67" s="18"/>
      <c r="C67" s="18"/>
      <c r="D67" s="18"/>
    </row>
    <row r="68" spans="1:4" ht="16.5">
      <c r="A68" s="18"/>
      <c r="B68" s="18"/>
      <c r="C68" s="18"/>
      <c r="D68" s="18"/>
    </row>
    <row r="69" spans="1:4" ht="16.5">
      <c r="A69" s="18"/>
      <c r="B69" s="18"/>
      <c r="C69" s="18"/>
      <c r="D69" s="18"/>
    </row>
    <row r="70" spans="1:4" ht="16.5">
      <c r="A70" s="18"/>
      <c r="B70" s="18"/>
      <c r="C70" s="18"/>
      <c r="D70" s="18"/>
    </row>
    <row r="71" spans="1:4" ht="16.5">
      <c r="A71" s="18"/>
      <c r="B71" s="18"/>
      <c r="C71" s="18"/>
      <c r="D71" s="18"/>
    </row>
    <row r="72" spans="1:4" ht="16.5">
      <c r="A72" s="18"/>
      <c r="B72" s="18"/>
      <c r="C72" s="18"/>
      <c r="D72" s="18"/>
    </row>
    <row r="73" spans="1:4" ht="16.5">
      <c r="A73" s="18"/>
      <c r="B73" s="18"/>
      <c r="C73" s="18"/>
      <c r="D73" s="18"/>
    </row>
    <row r="75" spans="1:3" ht="16.5">
      <c r="A75" s="9"/>
      <c r="B75" s="8"/>
      <c r="C75" s="10"/>
    </row>
    <row r="76" spans="1:5" ht="16.5">
      <c r="A76" s="1"/>
      <c r="B76" s="1"/>
      <c r="C76" s="1"/>
      <c r="D76" s="1"/>
      <c r="E76" s="1"/>
    </row>
    <row r="77" spans="1:5" ht="16.5">
      <c r="A77" s="1"/>
      <c r="B77" s="1"/>
      <c r="C77" s="1"/>
      <c r="D77" s="1"/>
      <c r="E77" s="1"/>
    </row>
    <row r="78" spans="1:4" ht="16.5">
      <c r="A78" s="1"/>
      <c r="B78" s="1"/>
      <c r="C78" s="1"/>
      <c r="D78" s="1"/>
    </row>
  </sheetData>
  <sheetProtection/>
  <mergeCells count="12">
    <mergeCell ref="C12:C13"/>
    <mergeCell ref="D12:D13"/>
    <mergeCell ref="A12:A13"/>
    <mergeCell ref="C2:D2"/>
    <mergeCell ref="C37:D37"/>
    <mergeCell ref="A1:D1"/>
    <mergeCell ref="B4:D4"/>
    <mergeCell ref="B5:D5"/>
    <mergeCell ref="B6:D6"/>
    <mergeCell ref="B7:D7"/>
    <mergeCell ref="A10:D10"/>
    <mergeCell ref="B12:B13"/>
  </mergeCells>
  <printOptions/>
  <pageMargins left="0.7874015748031497" right="0.5905511811023623" top="1.1811023622047245" bottom="0.5905511811023623" header="0.5118110236220472" footer="0.5118110236220472"/>
  <pageSetup firstPageNumber="20" useFirstPageNumber="1" horizontalDpi="600" verticalDpi="600" orientation="landscape" paperSize="9" r:id="rId1"/>
  <headerFooter alignWithMargins="0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malytina</dc:creator>
  <cp:keywords/>
  <dc:description/>
  <cp:lastModifiedBy>KOBZEVA</cp:lastModifiedBy>
  <cp:lastPrinted>2019-04-25T05:50:33Z</cp:lastPrinted>
  <dcterms:created xsi:type="dcterms:W3CDTF">2008-10-23T04:36:41Z</dcterms:created>
  <dcterms:modified xsi:type="dcterms:W3CDTF">2019-05-06T07:29:49Z</dcterms:modified>
  <cp:category/>
  <cp:version/>
  <cp:contentType/>
  <cp:contentStatus/>
</cp:coreProperties>
</file>