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-й этап" sheetId="1" r:id="rId1"/>
  </sheets>
  <definedNames>
    <definedName name="_xlnm.Print_Titles" localSheetId="0">'1-й этап'!$11:$11</definedName>
    <definedName name="_xlnm.Print_Area" localSheetId="0">'1-й этап'!$A$1:$O$89</definedName>
  </definedNames>
  <calcPr fullCalcOnLoad="1"/>
</workbook>
</file>

<file path=xl/sharedStrings.xml><?xml version="1.0" encoding="utf-8"?>
<sst xmlns="http://schemas.openxmlformats.org/spreadsheetml/2006/main" count="249" uniqueCount="94">
  <si>
    <t>Статус</t>
  </si>
  <si>
    <t>Ответственный  исполнитель, соисполнители, участники</t>
  </si>
  <si>
    <t>Код бюджетной классификации</t>
  </si>
  <si>
    <t>Расходы (тыс. рублей), годы</t>
  </si>
  <si>
    <t>ГРБС</t>
  </si>
  <si>
    <t>Рз, Пр</t>
  </si>
  <si>
    <t>ЦСР</t>
  </si>
  <si>
    <t>ВР</t>
  </si>
  <si>
    <t>2014 год</t>
  </si>
  <si>
    <t>Всего</t>
  </si>
  <si>
    <t>2015 год</t>
  </si>
  <si>
    <t>2016 год</t>
  </si>
  <si>
    <t>2019 год</t>
  </si>
  <si>
    <t>2020 год</t>
  </si>
  <si>
    <t>Всего, в том числе:</t>
  </si>
  <si>
    <t>Департамент имущественных и земельных отношений</t>
  </si>
  <si>
    <t>МКУ «УКС»</t>
  </si>
  <si>
    <t>Подпрограмма 1</t>
  </si>
  <si>
    <t>Совершенствование имущественных отношений</t>
  </si>
  <si>
    <t>Всего:</t>
  </si>
  <si>
    <t>Техническая инвентаризация и оценка объектов недвижимости в целях формирования комплекта документов,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</t>
  </si>
  <si>
    <t xml:space="preserve">Проведение капитальных и текущих ремонтов объектов недвижимости в целях повышения инвестиционный привлекательности и повышения рыночной стоимости </t>
  </si>
  <si>
    <t>Формирование оптимального состава имущества Старооскольского городского округа, являющегося источником стабильного дохода бюджета городского округа, поступающего от арендных отношений, и невключение его в прогнозный план (программу) приватизации</t>
  </si>
  <si>
    <t>Содержание муниципального имущества</t>
  </si>
  <si>
    <t>Совершенствование земельных отношений</t>
  </si>
  <si>
    <t>В том числе Департамент имущественных и земельных отношений</t>
  </si>
  <si>
    <t>Предоставление земельных участков на праве аренды или собственности на основании проведения торгов, а также предоставление, изъятие, переоформление земельных участков без проведения торгов</t>
  </si>
  <si>
    <t>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</t>
  </si>
  <si>
    <t xml:space="preserve">Подпрограмма 3          </t>
  </si>
  <si>
    <t>Подпрограмма 4</t>
  </si>
  <si>
    <t>х</t>
  </si>
  <si>
    <t xml:space="preserve">Основное    мероприятие 3.2.1     </t>
  </si>
  <si>
    <t xml:space="preserve"> Основное    мероприятие 3.3.1         </t>
  </si>
  <si>
    <t>Основное    мероприятие 3.1.1</t>
  </si>
  <si>
    <t>Подпрограмма 2</t>
  </si>
  <si>
    <t xml:space="preserve">Муниципальная    программа   </t>
  </si>
  <si>
    <t>Ресурсное обеспечение реализации муниципальной программы за счет средств бюджета городского округа</t>
  </si>
  <si>
    <t>Основное    мероприятие 1.1.1</t>
  </si>
  <si>
    <t>Основное    мероприятие 1.1.2</t>
  </si>
  <si>
    <t>Основное    мероприятие 1.1.3</t>
  </si>
  <si>
    <t>Основное    мероприятие 2.1.1</t>
  </si>
  <si>
    <t>Основное    мероприятие 2.2.2</t>
  </si>
  <si>
    <t>0412</t>
  </si>
  <si>
    <t>0901</t>
  </si>
  <si>
    <t>0502</t>
  </si>
  <si>
    <t>0407</t>
  </si>
  <si>
    <t>0603</t>
  </si>
  <si>
    <t>Пополнение уставного фонда муниципальных унитарных предприятий</t>
  </si>
  <si>
    <t>Основное    мероприятие 1.1.5</t>
  </si>
  <si>
    <t>Основное    мероприятие 1.1.6</t>
  </si>
  <si>
    <t xml:space="preserve">Проведение капитальных и текущих ремонтов объектов недвижимости </t>
  </si>
  <si>
    <t>Проведение капитальных и текущих ремонтов объектов муниципального имущества</t>
  </si>
  <si>
    <t>Развитие лесного хозяйства</t>
  </si>
  <si>
    <t>Противопожарное обустройство лесов</t>
  </si>
  <si>
    <t>Использование лесов при рубке поврежденных и погибших насаждений, рубке в целях ухода за лесами</t>
  </si>
  <si>
    <t>Воспроизводство лесов</t>
  </si>
  <si>
    <t>Обеспечение реализации муниципальной программы</t>
  </si>
  <si>
    <t>Приобретение имущества в муниципальную собственность</t>
  </si>
  <si>
    <t>Мероприятие 1.1.4.1</t>
  </si>
  <si>
    <t>Основное    мероприятие  1.1.4</t>
  </si>
  <si>
    <t>Мероприятие     1.1.4.2</t>
  </si>
  <si>
    <t>Приложение 3</t>
  </si>
  <si>
    <t>Наименование муниципальной программы, под-программы, основного мероприятия</t>
  </si>
  <si>
    <t>Мероприятия по обеспечению деятельности подведомственных учреждений, в том числе  предоставление субсидий бюджетным учреждениям</t>
  </si>
  <si>
    <t>0503</t>
  </si>
  <si>
    <t>МКУ «УЖиР»</t>
  </si>
  <si>
    <t>Выявление муниципальных объектов недвижимости, право собственности Старооскольского городского округа на которые не оформлено, а также бесхозяйных объектов недвижимости и выморочного имущества (в виде жилых помещений) с целью вовлечения их в хозяйственный оборот, или сноса непригодных для дальнейшего использования   объектов</t>
  </si>
  <si>
    <t>Создание интегрированной электронной системы учета и хранения документации в области земельных отношений на территории Старооскольского городского округа</t>
  </si>
  <si>
    <t>Основное    мероприятие 2.2.5</t>
  </si>
  <si>
    <t>2017 год</t>
  </si>
  <si>
    <t>2018 год</t>
  </si>
  <si>
    <t>к муниципальной программе  «Совершенствование имущественно-земельных отношений и лесного хозяйства в Старооскольском городском округе»</t>
  </si>
  <si>
    <t>(I этап на период 2015-2020 годы)</t>
  </si>
  <si>
    <t>0113</t>
  </si>
  <si>
    <t>14104S2120</t>
  </si>
  <si>
    <t>«Совершенствование имущественно-земельных отношений и лесного хозяйства в Старооскольском городском округе»</t>
  </si>
  <si>
    <t xml:space="preserve">Проведение работ по постановке на кадастровый учет границ Старооскольского городского округа </t>
  </si>
  <si>
    <t>14202L5110</t>
  </si>
  <si>
    <t>0314</t>
  </si>
  <si>
    <t>Организация работы с выморочными, бесхозяйными и бесхозяйственно содержимыми  объектами, расположенными на территории сельских населенных пунктов Старооскольского городского округа</t>
  </si>
  <si>
    <t xml:space="preserve">Проект </t>
  </si>
  <si>
    <t>Проект</t>
  </si>
  <si>
    <t xml:space="preserve">Администрация Старооскольского городского округа </t>
  </si>
  <si>
    <t>Администрация Старооскольского городского округа</t>
  </si>
  <si>
    <t>Основное    мероприятие 2.2.1</t>
  </si>
  <si>
    <t>Материально–техни-       ческое обеспечение деятельности департамента     имущественных и земельных отношений; программное обеспечение функционирования аппаратных и программных средств, локальных вычислительных сетей;  организация работы по размещению муниципальных заказов на поставку товаров, выполнение работ и оказание услуг</t>
  </si>
  <si>
    <t>14108S1120</t>
  </si>
  <si>
    <t>Основное    мероприятие 1.1.8</t>
  </si>
  <si>
    <t>Основное    мероприятие 1.1.9</t>
  </si>
  <si>
    <t xml:space="preserve">Департамент имущественных и земельных отношений, администрация Старооскольского городского округа </t>
  </si>
  <si>
    <t>Основное мероприятие 4.1.1</t>
  </si>
  <si>
    <t>Основное мероприятие 4.1.2</t>
  </si>
  <si>
    <t xml:space="preserve">Разработка научно обоснованных проектов бассейнового природопользования в рамках подпрограммы </t>
  </si>
  <si>
    <t>«Охрана окружающей среды и рациональное использование природопользования» государственной программы Белгородской области «Развитие водного и лесного хозяйства Белгородской области, охрана окружающей среды на 2014-2020 годы»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</si>
</sst>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 horizontal="justify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 shrinkToFit="1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 shrinkToFit="1"/>
    </xf>
    <xf numFmtId="0" fontId="5" fillId="0" borderId="0" xfId="0" applyFont="1" applyFill="1" applyAlignment="1">
      <alignment wrapText="1" shrinkToFi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 shrinkToFi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wrapText="1" shrinkToFit="1"/>
    </xf>
    <xf numFmtId="0" fontId="7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view="pageLayout" workbookViewId="0" topLeftCell="A77">
      <selection activeCell="C86" sqref="C86:C88"/>
    </sheetView>
  </sheetViews>
  <sheetFormatPr defaultColWidth="9.140625" defaultRowHeight="15"/>
  <cols>
    <col min="1" max="1" width="15.8515625" style="2" customWidth="1"/>
    <col min="2" max="2" width="19.28125" style="3" customWidth="1"/>
    <col min="3" max="3" width="15.28125" style="18" customWidth="1"/>
    <col min="4" max="4" width="5.7109375" style="3" customWidth="1"/>
    <col min="5" max="5" width="6.28125" style="2" customWidth="1"/>
    <col min="6" max="6" width="10.00390625" style="3" customWidth="1"/>
    <col min="7" max="7" width="5.00390625" style="3" customWidth="1"/>
    <col min="8" max="8" width="6.7109375" style="3" customWidth="1"/>
    <col min="9" max="9" width="7.7109375" style="3" customWidth="1"/>
    <col min="10" max="11" width="6.8515625" style="3" customWidth="1"/>
    <col min="12" max="13" width="7.00390625" style="3" customWidth="1"/>
    <col min="14" max="14" width="7.140625" style="3" customWidth="1"/>
    <col min="15" max="15" width="6.8515625" style="3" customWidth="1"/>
    <col min="16" max="16384" width="9.140625" style="3" customWidth="1"/>
  </cols>
  <sheetData>
    <row r="1" spans="6:15" ht="16.5">
      <c r="F1" s="1"/>
      <c r="J1" s="47" t="s">
        <v>61</v>
      </c>
      <c r="K1" s="47"/>
      <c r="L1" s="47"/>
      <c r="M1" s="47"/>
      <c r="N1" s="47"/>
      <c r="O1" s="47"/>
    </row>
    <row r="2" spans="6:15" ht="81.75" customHeight="1">
      <c r="F2" s="1"/>
      <c r="J2" s="48" t="s">
        <v>71</v>
      </c>
      <c r="K2" s="48"/>
      <c r="L2" s="48"/>
      <c r="M2" s="48"/>
      <c r="N2" s="48"/>
      <c r="O2" s="48"/>
    </row>
    <row r="3" spans="6:15" ht="20.25" customHeight="1">
      <c r="F3" s="1"/>
      <c r="J3" s="36"/>
      <c r="K3" s="36"/>
      <c r="L3" s="36"/>
      <c r="M3" s="36"/>
      <c r="N3" s="36"/>
      <c r="O3" s="36"/>
    </row>
    <row r="4" spans="6:15" ht="21" customHeight="1">
      <c r="F4" s="1"/>
      <c r="J4" s="4"/>
      <c r="K4" s="4"/>
      <c r="L4" s="4"/>
      <c r="M4" s="4"/>
      <c r="N4" s="4"/>
      <c r="O4" s="4"/>
    </row>
    <row r="5" spans="1:15" ht="24.75" customHeight="1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1.75" customHeight="1" hidden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21.75" customHeight="1">
      <c r="A7" s="49" t="s">
        <v>72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9" spans="1:15" ht="42.75" customHeight="1">
      <c r="A9" s="50" t="s">
        <v>0</v>
      </c>
      <c r="B9" s="51" t="s">
        <v>62</v>
      </c>
      <c r="C9" s="51" t="s">
        <v>1</v>
      </c>
      <c r="D9" s="52" t="s">
        <v>2</v>
      </c>
      <c r="E9" s="52"/>
      <c r="F9" s="52"/>
      <c r="G9" s="52"/>
      <c r="H9" s="52" t="s">
        <v>3</v>
      </c>
      <c r="I9" s="52"/>
      <c r="J9" s="52"/>
      <c r="K9" s="52"/>
      <c r="L9" s="52"/>
      <c r="M9" s="52"/>
      <c r="N9" s="52"/>
      <c r="O9" s="52"/>
    </row>
    <row r="10" spans="1:16" ht="42.75" customHeight="1">
      <c r="A10" s="50"/>
      <c r="B10" s="51"/>
      <c r="C10" s="51"/>
      <c r="D10" s="6" t="s">
        <v>4</v>
      </c>
      <c r="E10" s="7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19" t="s">
        <v>10</v>
      </c>
      <c r="K10" s="19" t="s">
        <v>11</v>
      </c>
      <c r="L10" s="19" t="s">
        <v>69</v>
      </c>
      <c r="M10" s="19" t="s">
        <v>70</v>
      </c>
      <c r="N10" s="19" t="s">
        <v>12</v>
      </c>
      <c r="O10" s="19" t="s">
        <v>13</v>
      </c>
      <c r="P10" s="20"/>
    </row>
    <row r="11" spans="1:15" ht="15">
      <c r="A11" s="8">
        <v>1</v>
      </c>
      <c r="B11" s="9">
        <v>2</v>
      </c>
      <c r="C11" s="9">
        <v>3</v>
      </c>
      <c r="D11" s="10">
        <v>4</v>
      </c>
      <c r="E11" s="11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</row>
    <row r="12" spans="1:15" ht="2.25" customHeight="1">
      <c r="A12" s="21"/>
      <c r="B12" s="22"/>
      <c r="C12" s="22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27" customHeight="1">
      <c r="A13" s="42" t="s">
        <v>35</v>
      </c>
      <c r="B13" s="45" t="s">
        <v>75</v>
      </c>
      <c r="C13" s="9" t="s">
        <v>14</v>
      </c>
      <c r="D13" s="10" t="s">
        <v>30</v>
      </c>
      <c r="E13" s="11" t="s">
        <v>30</v>
      </c>
      <c r="F13" s="10" t="s">
        <v>30</v>
      </c>
      <c r="G13" s="10" t="s">
        <v>30</v>
      </c>
      <c r="H13" s="14">
        <v>86958.5</v>
      </c>
      <c r="I13" s="14">
        <f>SUM(J13:O13)</f>
        <v>554711.1</v>
      </c>
      <c r="J13" s="14">
        <v>82211</v>
      </c>
      <c r="K13" s="14">
        <f>SUM(K14:K15)</f>
        <v>99916.1</v>
      </c>
      <c r="L13" s="14">
        <f>SUM(L14:L15)</f>
        <v>85785</v>
      </c>
      <c r="M13" s="14">
        <f>SUM(M14:M17)</f>
        <v>87199</v>
      </c>
      <c r="N13" s="14">
        <f>SUM(N14:N17)</f>
        <v>110224</v>
      </c>
      <c r="O13" s="14">
        <f>SUM(O14:O17)</f>
        <v>89376</v>
      </c>
    </row>
    <row r="14" spans="1:15" ht="51">
      <c r="A14" s="42"/>
      <c r="B14" s="45"/>
      <c r="C14" s="9" t="s">
        <v>15</v>
      </c>
      <c r="D14" s="10">
        <v>860</v>
      </c>
      <c r="E14" s="11" t="s">
        <v>30</v>
      </c>
      <c r="F14" s="10" t="s">
        <v>30</v>
      </c>
      <c r="G14" s="10" t="s">
        <v>30</v>
      </c>
      <c r="H14" s="14">
        <v>86958.5</v>
      </c>
      <c r="I14" s="14">
        <f>SUM(J14:O14)</f>
        <v>426854.6</v>
      </c>
      <c r="J14" s="14">
        <v>80824</v>
      </c>
      <c r="K14" s="14">
        <f>K19+K59+K70+80</f>
        <v>80491.6</v>
      </c>
      <c r="L14" s="14">
        <f>L19+L59+L70</f>
        <v>82745</v>
      </c>
      <c r="M14" s="14">
        <f>M19+M59+M70</f>
        <v>77902</v>
      </c>
      <c r="N14" s="14">
        <f>N19+N59+N70</f>
        <v>52366</v>
      </c>
      <c r="O14" s="14">
        <f>O19+O59+O70</f>
        <v>52526</v>
      </c>
    </row>
    <row r="15" spans="1:15" ht="15">
      <c r="A15" s="42"/>
      <c r="B15" s="45"/>
      <c r="C15" s="9" t="s">
        <v>16</v>
      </c>
      <c r="D15" s="10">
        <v>834</v>
      </c>
      <c r="E15" s="11" t="s">
        <v>30</v>
      </c>
      <c r="F15" s="10" t="s">
        <v>30</v>
      </c>
      <c r="G15" s="10" t="s">
        <v>30</v>
      </c>
      <c r="H15" s="14">
        <v>0</v>
      </c>
      <c r="I15" s="14">
        <f>SUM(J15:O15)</f>
        <v>46540.5</v>
      </c>
      <c r="J15" s="14">
        <v>1387</v>
      </c>
      <c r="K15" s="14">
        <f>K23+K20</f>
        <v>19424.5</v>
      </c>
      <c r="L15" s="14">
        <f>L20+L23</f>
        <v>3040</v>
      </c>
      <c r="M15" s="14">
        <f>M20+M23+M22</f>
        <v>4202</v>
      </c>
      <c r="N15" s="14">
        <f>N20+N23+N22</f>
        <v>18487</v>
      </c>
      <c r="O15" s="14">
        <f>O20+O23</f>
        <v>0</v>
      </c>
    </row>
    <row r="16" spans="1:15" ht="51">
      <c r="A16" s="42"/>
      <c r="B16" s="45"/>
      <c r="C16" s="9" t="s">
        <v>83</v>
      </c>
      <c r="D16" s="10">
        <v>850</v>
      </c>
      <c r="E16" s="11" t="s">
        <v>30</v>
      </c>
      <c r="F16" s="10" t="s">
        <v>30</v>
      </c>
      <c r="G16" s="10" t="s">
        <v>30</v>
      </c>
      <c r="H16" s="14">
        <v>0</v>
      </c>
      <c r="I16" s="14">
        <f>N16+O16</f>
        <v>63775</v>
      </c>
      <c r="J16" s="14">
        <v>0</v>
      </c>
      <c r="K16" s="14">
        <v>0</v>
      </c>
      <c r="L16" s="14">
        <v>0</v>
      </c>
      <c r="M16" s="14">
        <v>0</v>
      </c>
      <c r="N16" s="14">
        <f>N71</f>
        <v>31610</v>
      </c>
      <c r="O16" s="14">
        <f>O71</f>
        <v>32165</v>
      </c>
    </row>
    <row r="17" spans="1:15" ht="15">
      <c r="A17" s="42"/>
      <c r="B17" s="45"/>
      <c r="C17" s="9" t="s">
        <v>65</v>
      </c>
      <c r="D17" s="10">
        <v>866</v>
      </c>
      <c r="E17" s="11" t="s">
        <v>30</v>
      </c>
      <c r="F17" s="10" t="s">
        <v>30</v>
      </c>
      <c r="G17" s="10" t="s">
        <v>30</v>
      </c>
      <c r="H17" s="14">
        <v>0</v>
      </c>
      <c r="I17" s="14">
        <f>SUM(J17:O17)</f>
        <v>17541</v>
      </c>
      <c r="J17" s="14">
        <v>0</v>
      </c>
      <c r="K17" s="14">
        <v>0</v>
      </c>
      <c r="L17" s="14">
        <v>0</v>
      </c>
      <c r="M17" s="14">
        <v>5095</v>
      </c>
      <c r="N17" s="14">
        <v>7761</v>
      </c>
      <c r="O17" s="14">
        <v>4685</v>
      </c>
    </row>
    <row r="18" spans="1:15" ht="15.75" customHeight="1">
      <c r="A18" s="42" t="s">
        <v>17</v>
      </c>
      <c r="B18" s="45" t="s">
        <v>18</v>
      </c>
      <c r="C18" s="9" t="s">
        <v>19</v>
      </c>
      <c r="D18" s="10" t="s">
        <v>30</v>
      </c>
      <c r="E18" s="11" t="s">
        <v>30</v>
      </c>
      <c r="F18" s="10" t="s">
        <v>30</v>
      </c>
      <c r="G18" s="10" t="s">
        <v>30</v>
      </c>
      <c r="H18" s="14">
        <v>39138</v>
      </c>
      <c r="I18" s="14">
        <f>SUM(J18:O18)</f>
        <v>331793.1</v>
      </c>
      <c r="J18" s="14">
        <f>SUM(J19:J23)</f>
        <v>34691</v>
      </c>
      <c r="K18" s="14">
        <f>SUM(K19:K23)</f>
        <v>66181.1</v>
      </c>
      <c r="L18" s="14">
        <f>SUM(L19:L23)</f>
        <v>51788</v>
      </c>
      <c r="M18" s="14">
        <f>SUM(M19:M24)</f>
        <v>47688</v>
      </c>
      <c r="N18" s="14">
        <f>SUM(N19:N24)</f>
        <v>76424</v>
      </c>
      <c r="O18" s="14">
        <f>SUM(O19:O24)</f>
        <v>55021</v>
      </c>
    </row>
    <row r="19" spans="1:19" ht="63.75" customHeight="1">
      <c r="A19" s="42"/>
      <c r="B19" s="45"/>
      <c r="C19" s="9" t="s">
        <v>15</v>
      </c>
      <c r="D19" s="10">
        <v>860</v>
      </c>
      <c r="E19" s="11" t="s">
        <v>42</v>
      </c>
      <c r="F19" s="10" t="s">
        <v>30</v>
      </c>
      <c r="G19" s="10" t="s">
        <v>30</v>
      </c>
      <c r="H19" s="14">
        <v>39138</v>
      </c>
      <c r="I19" s="14">
        <f aca="true" t="shared" si="0" ref="I19:I26">SUM(J19:O19)</f>
        <v>267551.6</v>
      </c>
      <c r="J19" s="14">
        <f>J25+J30+Q41+J44+J48+J33</f>
        <v>33224</v>
      </c>
      <c r="K19" s="14">
        <f>K25+K30+K41+K44+K33</f>
        <v>46676.600000000006</v>
      </c>
      <c r="L19" s="14">
        <f>L25+L30+L33+L41+L44+L49+L50+L57</f>
        <v>48748</v>
      </c>
      <c r="M19" s="14">
        <f>M26+M30+M33+M41+M44+M49+M50+M57</f>
        <v>38391</v>
      </c>
      <c r="N19" s="14">
        <f>N26+N30+N33+N41+N49+N57</f>
        <v>50176</v>
      </c>
      <c r="O19" s="14">
        <f>O26+O30+O33+O41+O44+O48+O57</f>
        <v>50336</v>
      </c>
      <c r="S19" s="5"/>
    </row>
    <row r="20" spans="1:15" ht="15">
      <c r="A20" s="42"/>
      <c r="B20" s="45"/>
      <c r="C20" s="9" t="s">
        <v>16</v>
      </c>
      <c r="D20" s="10">
        <v>834</v>
      </c>
      <c r="E20" s="11" t="s">
        <v>43</v>
      </c>
      <c r="F20" s="10" t="s">
        <v>30</v>
      </c>
      <c r="G20" s="10" t="s">
        <v>30</v>
      </c>
      <c r="H20" s="14">
        <v>0</v>
      </c>
      <c r="I20" s="14">
        <f t="shared" si="0"/>
        <v>12292.9</v>
      </c>
      <c r="J20" s="14">
        <f>J52</f>
        <v>0</v>
      </c>
      <c r="K20" s="14">
        <f>K52</f>
        <v>3629.9</v>
      </c>
      <c r="L20" s="14">
        <f>L52</f>
        <v>508</v>
      </c>
      <c r="M20" s="14">
        <v>295</v>
      </c>
      <c r="N20" s="14">
        <f>400+N56</f>
        <v>7860</v>
      </c>
      <c r="O20" s="14">
        <v>0</v>
      </c>
    </row>
    <row r="21" spans="1:15" ht="58.5" customHeight="1">
      <c r="A21" s="42"/>
      <c r="B21" s="45"/>
      <c r="C21" s="9" t="s">
        <v>15</v>
      </c>
      <c r="D21" s="10">
        <v>860</v>
      </c>
      <c r="E21" s="11" t="s">
        <v>44</v>
      </c>
      <c r="F21" s="10" t="s">
        <v>30</v>
      </c>
      <c r="G21" s="10" t="s">
        <v>30</v>
      </c>
      <c r="H21" s="14">
        <v>0</v>
      </c>
      <c r="I21" s="14">
        <f t="shared" si="0"/>
        <v>160</v>
      </c>
      <c r="J21" s="14">
        <f>J43</f>
        <v>80</v>
      </c>
      <c r="K21" s="14">
        <v>80</v>
      </c>
      <c r="L21" s="14">
        <v>0</v>
      </c>
      <c r="M21" s="14">
        <v>0</v>
      </c>
      <c r="N21" s="14">
        <v>0</v>
      </c>
      <c r="O21" s="14">
        <f>O43</f>
        <v>0</v>
      </c>
    </row>
    <row r="22" spans="1:15" ht="21.75" customHeight="1">
      <c r="A22" s="42"/>
      <c r="B22" s="45"/>
      <c r="C22" s="9" t="s">
        <v>16</v>
      </c>
      <c r="D22" s="10">
        <v>834</v>
      </c>
      <c r="E22" s="11" t="s">
        <v>73</v>
      </c>
      <c r="F22" s="10" t="s">
        <v>30</v>
      </c>
      <c r="G22" s="10" t="s">
        <v>30</v>
      </c>
      <c r="H22" s="14">
        <v>0</v>
      </c>
      <c r="I22" s="14">
        <f t="shared" si="0"/>
        <v>1024</v>
      </c>
      <c r="J22" s="14">
        <v>0</v>
      </c>
      <c r="K22" s="14">
        <v>0</v>
      </c>
      <c r="L22" s="14">
        <v>0</v>
      </c>
      <c r="M22" s="14">
        <v>0</v>
      </c>
      <c r="N22" s="14">
        <f>50+974</f>
        <v>1024</v>
      </c>
      <c r="O22" s="14">
        <v>0</v>
      </c>
    </row>
    <row r="23" spans="1:15" ht="15">
      <c r="A23" s="42"/>
      <c r="B23" s="45"/>
      <c r="C23" s="9" t="s">
        <v>16</v>
      </c>
      <c r="D23" s="10">
        <v>834</v>
      </c>
      <c r="E23" s="11" t="s">
        <v>42</v>
      </c>
      <c r="F23" s="10" t="s">
        <v>30</v>
      </c>
      <c r="G23" s="10" t="s">
        <v>30</v>
      </c>
      <c r="H23" s="14">
        <v>0</v>
      </c>
      <c r="I23" s="14">
        <f t="shared" si="0"/>
        <v>33223.6</v>
      </c>
      <c r="J23" s="14">
        <f>J36</f>
        <v>1387</v>
      </c>
      <c r="K23" s="14">
        <f>K36</f>
        <v>15794.6</v>
      </c>
      <c r="L23" s="14">
        <f>L36</f>
        <v>2532</v>
      </c>
      <c r="M23" s="14">
        <f>M36+M55</f>
        <v>3907</v>
      </c>
      <c r="N23" s="14">
        <f>N40</f>
        <v>9603</v>
      </c>
      <c r="O23" s="14">
        <f>O54+O56</f>
        <v>0</v>
      </c>
    </row>
    <row r="24" spans="1:15" ht="15">
      <c r="A24" s="42"/>
      <c r="B24" s="45"/>
      <c r="C24" s="9" t="s">
        <v>65</v>
      </c>
      <c r="D24" s="10">
        <v>866</v>
      </c>
      <c r="E24" s="11" t="s">
        <v>64</v>
      </c>
      <c r="F24" s="10" t="s">
        <v>30</v>
      </c>
      <c r="G24" s="10" t="s">
        <v>30</v>
      </c>
      <c r="H24" s="14">
        <v>0</v>
      </c>
      <c r="I24" s="14">
        <f>SUM(J24:O24)</f>
        <v>17541</v>
      </c>
      <c r="J24" s="14">
        <v>0</v>
      </c>
      <c r="K24" s="14">
        <v>0</v>
      </c>
      <c r="L24" s="14">
        <v>0</v>
      </c>
      <c r="M24" s="14">
        <f>M28</f>
        <v>5095</v>
      </c>
      <c r="N24" s="14">
        <f>N28</f>
        <v>7761</v>
      </c>
      <c r="O24" s="14">
        <v>4685</v>
      </c>
    </row>
    <row r="25" spans="1:15" ht="49.5" customHeight="1">
      <c r="A25" s="42" t="s">
        <v>37</v>
      </c>
      <c r="B25" s="45" t="s">
        <v>66</v>
      </c>
      <c r="C25" s="9" t="s">
        <v>19</v>
      </c>
      <c r="D25" s="10" t="s">
        <v>30</v>
      </c>
      <c r="E25" s="11" t="s">
        <v>30</v>
      </c>
      <c r="F25" s="10" t="s">
        <v>30</v>
      </c>
      <c r="G25" s="10" t="s">
        <v>30</v>
      </c>
      <c r="H25" s="14">
        <v>0</v>
      </c>
      <c r="I25" s="14">
        <f t="shared" si="0"/>
        <v>19758</v>
      </c>
      <c r="J25" s="14">
        <f>SUM(J26:J27)</f>
        <v>1767</v>
      </c>
      <c r="K25" s="14">
        <f>SUM(K26:K27)</f>
        <v>0</v>
      </c>
      <c r="L25" s="14">
        <f>SUM(L26:L27)</f>
        <v>250</v>
      </c>
      <c r="M25" s="14">
        <f>SUM(M26:M28)</f>
        <v>5195</v>
      </c>
      <c r="N25" s="14">
        <f>SUM(N26:N28)</f>
        <v>7811</v>
      </c>
      <c r="O25" s="14">
        <f>SUM(O26:O28)</f>
        <v>4735</v>
      </c>
    </row>
    <row r="26" spans="1:15" ht="52.5" customHeight="1">
      <c r="A26" s="42"/>
      <c r="B26" s="45"/>
      <c r="C26" s="35" t="s">
        <v>15</v>
      </c>
      <c r="D26" s="10">
        <v>860</v>
      </c>
      <c r="E26" s="11" t="s">
        <v>42</v>
      </c>
      <c r="F26" s="10">
        <v>1410122200</v>
      </c>
      <c r="G26" s="10">
        <v>200</v>
      </c>
      <c r="H26" s="14">
        <v>0</v>
      </c>
      <c r="I26" s="14">
        <f t="shared" si="0"/>
        <v>450</v>
      </c>
      <c r="J26" s="14">
        <v>0</v>
      </c>
      <c r="K26" s="14">
        <v>0</v>
      </c>
      <c r="L26" s="14">
        <v>250</v>
      </c>
      <c r="M26" s="14">
        <v>100</v>
      </c>
      <c r="N26" s="14">
        <v>50</v>
      </c>
      <c r="O26" s="14">
        <v>50</v>
      </c>
    </row>
    <row r="27" spans="1:15" ht="15">
      <c r="A27" s="42"/>
      <c r="B27" s="45"/>
      <c r="C27" s="35"/>
      <c r="D27" s="10">
        <v>860</v>
      </c>
      <c r="E27" s="11" t="s">
        <v>42</v>
      </c>
      <c r="F27" s="10">
        <v>1410122200</v>
      </c>
      <c r="G27" s="10">
        <v>800</v>
      </c>
      <c r="H27" s="14">
        <v>0</v>
      </c>
      <c r="I27" s="14">
        <f>SUM(J27:O27)</f>
        <v>1767</v>
      </c>
      <c r="J27" s="14">
        <v>1767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68" customHeight="1">
      <c r="A28" s="42"/>
      <c r="B28" s="45"/>
      <c r="C28" s="9" t="s">
        <v>65</v>
      </c>
      <c r="D28" s="10">
        <v>866</v>
      </c>
      <c r="E28" s="11" t="s">
        <v>64</v>
      </c>
      <c r="F28" s="10">
        <v>1410122200</v>
      </c>
      <c r="G28" s="10">
        <v>200</v>
      </c>
      <c r="H28" s="14">
        <v>0</v>
      </c>
      <c r="I28" s="14">
        <f>SUM(M28:O28)</f>
        <v>17541</v>
      </c>
      <c r="J28" s="14">
        <v>0</v>
      </c>
      <c r="K28" s="14">
        <v>0</v>
      </c>
      <c r="L28" s="14">
        <v>0</v>
      </c>
      <c r="M28" s="14">
        <v>5095</v>
      </c>
      <c r="N28" s="14">
        <v>7761</v>
      </c>
      <c r="O28" s="14">
        <v>4685</v>
      </c>
    </row>
    <row r="29" spans="1:15" ht="147.75" customHeight="1">
      <c r="A29" s="16" t="s">
        <v>80</v>
      </c>
      <c r="B29" s="15" t="s">
        <v>79</v>
      </c>
      <c r="C29" s="9" t="s">
        <v>15</v>
      </c>
      <c r="D29" s="10" t="s">
        <v>30</v>
      </c>
      <c r="E29" s="11" t="s">
        <v>30</v>
      </c>
      <c r="F29" s="10" t="s">
        <v>30</v>
      </c>
      <c r="G29" s="10" t="s">
        <v>30</v>
      </c>
      <c r="H29" s="14">
        <v>0</v>
      </c>
      <c r="I29" s="14">
        <v>3207</v>
      </c>
      <c r="J29" s="14">
        <v>0</v>
      </c>
      <c r="K29" s="14">
        <v>0</v>
      </c>
      <c r="L29" s="14">
        <v>250</v>
      </c>
      <c r="M29" s="14">
        <v>2957</v>
      </c>
      <c r="N29" s="14">
        <v>0</v>
      </c>
      <c r="O29" s="14">
        <v>0</v>
      </c>
    </row>
    <row r="30" spans="1:15" ht="216" customHeight="1">
      <c r="A30" s="42" t="s">
        <v>38</v>
      </c>
      <c r="B30" s="43" t="s">
        <v>20</v>
      </c>
      <c r="C30" s="35" t="s">
        <v>15</v>
      </c>
      <c r="D30" s="40">
        <v>860</v>
      </c>
      <c r="E30" s="41" t="s">
        <v>42</v>
      </c>
      <c r="F30" s="40">
        <v>1410222200</v>
      </c>
      <c r="G30" s="40">
        <v>200</v>
      </c>
      <c r="H30" s="28">
        <v>5478.9</v>
      </c>
      <c r="I30" s="28">
        <f>SUM(J30:O32)</f>
        <v>6659.4</v>
      </c>
      <c r="J30" s="28">
        <v>2235</v>
      </c>
      <c r="K30" s="28">
        <v>1410.4</v>
      </c>
      <c r="L30" s="28">
        <v>1210</v>
      </c>
      <c r="M30" s="28">
        <v>926</v>
      </c>
      <c r="N30" s="28">
        <v>439</v>
      </c>
      <c r="O30" s="28">
        <v>439</v>
      </c>
    </row>
    <row r="31" spans="1:15" ht="27" customHeight="1">
      <c r="A31" s="42"/>
      <c r="B31" s="43"/>
      <c r="C31" s="35"/>
      <c r="D31" s="40"/>
      <c r="E31" s="41"/>
      <c r="F31" s="40"/>
      <c r="G31" s="40"/>
      <c r="H31" s="28"/>
      <c r="I31" s="28"/>
      <c r="J31" s="28"/>
      <c r="K31" s="28"/>
      <c r="L31" s="28"/>
      <c r="M31" s="28"/>
      <c r="N31" s="28"/>
      <c r="O31" s="28"/>
    </row>
    <row r="32" spans="1:15" ht="15.75" customHeight="1" hidden="1">
      <c r="A32" s="42"/>
      <c r="B32" s="43"/>
      <c r="C32" s="35"/>
      <c r="D32" s="40"/>
      <c r="E32" s="41"/>
      <c r="F32" s="40"/>
      <c r="G32" s="40"/>
      <c r="H32" s="28"/>
      <c r="I32" s="28"/>
      <c r="J32" s="28"/>
      <c r="K32" s="28"/>
      <c r="L32" s="28"/>
      <c r="M32" s="28"/>
      <c r="N32" s="28"/>
      <c r="O32" s="28"/>
    </row>
    <row r="33" spans="1:15" ht="90" customHeight="1">
      <c r="A33" s="42" t="s">
        <v>39</v>
      </c>
      <c r="B33" s="43" t="s">
        <v>63</v>
      </c>
      <c r="C33" s="37" t="s">
        <v>15</v>
      </c>
      <c r="D33" s="10">
        <v>860</v>
      </c>
      <c r="E33" s="11" t="s">
        <v>42</v>
      </c>
      <c r="F33" s="10" t="s">
        <v>30</v>
      </c>
      <c r="G33" s="10">
        <v>600</v>
      </c>
      <c r="H33" s="14">
        <v>31032.6</v>
      </c>
      <c r="I33" s="14">
        <f>SUM(J33:O33)</f>
        <v>198155.2</v>
      </c>
      <c r="J33" s="14">
        <v>29222</v>
      </c>
      <c r="K33" s="14">
        <v>30198.2</v>
      </c>
      <c r="L33" s="14">
        <v>31939</v>
      </c>
      <c r="M33" s="14">
        <v>33902</v>
      </c>
      <c r="N33" s="14">
        <f>N34+N35</f>
        <v>36367</v>
      </c>
      <c r="O33" s="14">
        <v>36527</v>
      </c>
    </row>
    <row r="34" spans="1:15" ht="15" hidden="1">
      <c r="A34" s="42"/>
      <c r="B34" s="43"/>
      <c r="C34" s="38"/>
      <c r="D34" s="10">
        <v>860</v>
      </c>
      <c r="E34" s="11" t="s">
        <v>42</v>
      </c>
      <c r="F34" s="10">
        <v>1410370020</v>
      </c>
      <c r="G34" s="10">
        <v>600</v>
      </c>
      <c r="H34" s="14">
        <v>0</v>
      </c>
      <c r="I34" s="14">
        <f>SUM(J34:O34)</f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ht="15">
      <c r="A35" s="42"/>
      <c r="B35" s="43"/>
      <c r="C35" s="39"/>
      <c r="D35" s="10">
        <v>860</v>
      </c>
      <c r="E35" s="11" t="s">
        <v>42</v>
      </c>
      <c r="F35" s="10">
        <v>1410322100</v>
      </c>
      <c r="G35" s="10">
        <v>600</v>
      </c>
      <c r="H35" s="14">
        <v>31032.6</v>
      </c>
      <c r="I35" s="14">
        <f>SUM(J35:O35)</f>
        <v>198155.2</v>
      </c>
      <c r="J35" s="14">
        <v>29222</v>
      </c>
      <c r="K35" s="14">
        <v>30198.2</v>
      </c>
      <c r="L35" s="14">
        <v>31939</v>
      </c>
      <c r="M35" s="14">
        <v>33902</v>
      </c>
      <c r="N35" s="14">
        <f>33292+3075</f>
        <v>36367</v>
      </c>
      <c r="O35" s="14">
        <v>36527</v>
      </c>
    </row>
    <row r="36" spans="1:15" ht="58.5" customHeight="1">
      <c r="A36" s="12" t="s">
        <v>59</v>
      </c>
      <c r="B36" s="13" t="s">
        <v>50</v>
      </c>
      <c r="C36" s="9" t="s">
        <v>16</v>
      </c>
      <c r="D36" s="10">
        <v>834</v>
      </c>
      <c r="E36" s="10" t="s">
        <v>30</v>
      </c>
      <c r="F36" s="10" t="s">
        <v>30</v>
      </c>
      <c r="G36" s="10" t="s">
        <v>30</v>
      </c>
      <c r="H36" s="14">
        <v>2599</v>
      </c>
      <c r="I36" s="14">
        <f>SUM(J36:O36)</f>
        <v>32963.6</v>
      </c>
      <c r="J36" s="14">
        <v>1387</v>
      </c>
      <c r="K36" s="14">
        <v>15794.6</v>
      </c>
      <c r="L36" s="14">
        <f>L37+L40</f>
        <v>2532</v>
      </c>
      <c r="M36" s="14">
        <f>M40+M37</f>
        <v>2623</v>
      </c>
      <c r="N36" s="14">
        <f>N40+N38+N39</f>
        <v>10627</v>
      </c>
      <c r="O36" s="14">
        <f>O40+O37</f>
        <v>0</v>
      </c>
    </row>
    <row r="37" spans="1:15" ht="117" customHeight="1">
      <c r="A37" s="12" t="s">
        <v>58</v>
      </c>
      <c r="B37" s="13" t="s">
        <v>21</v>
      </c>
      <c r="C37" s="9" t="s">
        <v>16</v>
      </c>
      <c r="D37" s="10">
        <v>834</v>
      </c>
      <c r="E37" s="11" t="s">
        <v>42</v>
      </c>
      <c r="F37" s="10">
        <v>1410424200</v>
      </c>
      <c r="G37" s="10">
        <v>200</v>
      </c>
      <c r="H37" s="14">
        <v>2599</v>
      </c>
      <c r="I37" s="14">
        <f>SUM(J37:K37)</f>
        <v>17181.6</v>
      </c>
      <c r="J37" s="14">
        <v>1387</v>
      </c>
      <c r="K37" s="14">
        <v>15794.6</v>
      </c>
      <c r="L37" s="14">
        <v>0</v>
      </c>
      <c r="M37" s="14">
        <v>0</v>
      </c>
      <c r="N37" s="14">
        <v>0</v>
      </c>
      <c r="O37" s="14">
        <v>0</v>
      </c>
    </row>
    <row r="38" spans="1:15" ht="76.5" customHeight="1">
      <c r="A38" s="29" t="s">
        <v>60</v>
      </c>
      <c r="B38" s="32" t="s">
        <v>51</v>
      </c>
      <c r="C38" s="37" t="s">
        <v>16</v>
      </c>
      <c r="D38" s="10">
        <v>834</v>
      </c>
      <c r="E38" s="11" t="s">
        <v>73</v>
      </c>
      <c r="F38" s="10">
        <v>1410424200</v>
      </c>
      <c r="G38" s="10">
        <v>200</v>
      </c>
      <c r="H38" s="14">
        <v>0</v>
      </c>
      <c r="I38" s="14">
        <f>SUM(J38:O38)</f>
        <v>50</v>
      </c>
      <c r="J38" s="14">
        <v>0</v>
      </c>
      <c r="K38" s="14">
        <v>0</v>
      </c>
      <c r="L38" s="14">
        <v>0</v>
      </c>
      <c r="M38" s="14">
        <v>0</v>
      </c>
      <c r="N38" s="14">
        <v>50</v>
      </c>
      <c r="O38" s="14">
        <v>0</v>
      </c>
    </row>
    <row r="39" spans="1:15" ht="15">
      <c r="A39" s="30"/>
      <c r="B39" s="33"/>
      <c r="C39" s="38"/>
      <c r="D39" s="10">
        <v>834</v>
      </c>
      <c r="E39" s="11" t="s">
        <v>73</v>
      </c>
      <c r="F39" s="10" t="s">
        <v>74</v>
      </c>
      <c r="G39" s="10">
        <v>200</v>
      </c>
      <c r="H39" s="14">
        <v>0</v>
      </c>
      <c r="I39" s="14">
        <f>N39</f>
        <v>974</v>
      </c>
      <c r="J39" s="14">
        <v>0</v>
      </c>
      <c r="K39" s="14">
        <v>0</v>
      </c>
      <c r="L39" s="14">
        <v>0</v>
      </c>
      <c r="M39" s="14">
        <v>0</v>
      </c>
      <c r="N39" s="14">
        <v>974</v>
      </c>
      <c r="O39" s="14">
        <v>0</v>
      </c>
    </row>
    <row r="40" spans="1:15" ht="75" customHeight="1">
      <c r="A40" s="31"/>
      <c r="B40" s="34"/>
      <c r="C40" s="39"/>
      <c r="D40" s="10">
        <v>834</v>
      </c>
      <c r="E40" s="11" t="s">
        <v>42</v>
      </c>
      <c r="F40" s="10">
        <v>1410424200</v>
      </c>
      <c r="G40" s="10">
        <v>200</v>
      </c>
      <c r="H40" s="14">
        <v>0</v>
      </c>
      <c r="I40" s="14">
        <f>SUM(J40:O40)</f>
        <v>14758</v>
      </c>
      <c r="J40" s="14">
        <v>0</v>
      </c>
      <c r="K40" s="14">
        <v>0</v>
      </c>
      <c r="L40" s="14">
        <v>2532</v>
      </c>
      <c r="M40" s="14">
        <v>2623</v>
      </c>
      <c r="N40" s="14">
        <v>9603</v>
      </c>
      <c r="O40" s="14">
        <v>0</v>
      </c>
    </row>
    <row r="41" spans="1:15" ht="175.5" customHeight="1">
      <c r="A41" s="42" t="s">
        <v>48</v>
      </c>
      <c r="B41" s="45" t="s">
        <v>22</v>
      </c>
      <c r="C41" s="35" t="s">
        <v>15</v>
      </c>
      <c r="D41" s="10">
        <v>860</v>
      </c>
      <c r="E41" s="11" t="s">
        <v>30</v>
      </c>
      <c r="F41" s="10" t="s">
        <v>30</v>
      </c>
      <c r="G41" s="10" t="s">
        <v>30</v>
      </c>
      <c r="H41" s="14">
        <f aca="true" t="shared" si="1" ref="H41:M41">SUM(H42:H43)</f>
        <v>27.5</v>
      </c>
      <c r="I41" s="14">
        <f t="shared" si="1"/>
        <v>698</v>
      </c>
      <c r="J41" s="14">
        <f t="shared" si="1"/>
        <v>80</v>
      </c>
      <c r="K41" s="14">
        <f t="shared" si="1"/>
        <v>68</v>
      </c>
      <c r="L41" s="14">
        <f t="shared" si="1"/>
        <v>50</v>
      </c>
      <c r="M41" s="14">
        <f t="shared" si="1"/>
        <v>0</v>
      </c>
      <c r="N41" s="14">
        <v>250</v>
      </c>
      <c r="O41" s="14">
        <v>250</v>
      </c>
    </row>
    <row r="42" spans="1:15" ht="15">
      <c r="A42" s="42"/>
      <c r="B42" s="45"/>
      <c r="C42" s="35"/>
      <c r="D42" s="10">
        <v>860</v>
      </c>
      <c r="E42" s="11" t="s">
        <v>42</v>
      </c>
      <c r="F42" s="10">
        <v>1410522200</v>
      </c>
      <c r="G42" s="10">
        <v>200</v>
      </c>
      <c r="H42" s="14">
        <v>27.5</v>
      </c>
      <c r="I42" s="14">
        <f>SUM(J42:O42)</f>
        <v>618</v>
      </c>
      <c r="J42" s="14">
        <v>0</v>
      </c>
      <c r="K42" s="14">
        <v>68</v>
      </c>
      <c r="L42" s="14">
        <v>50</v>
      </c>
      <c r="M42" s="14">
        <v>0</v>
      </c>
      <c r="N42" s="14">
        <v>250</v>
      </c>
      <c r="O42" s="14">
        <v>250</v>
      </c>
    </row>
    <row r="43" spans="1:15" ht="33.75" customHeight="1">
      <c r="A43" s="42"/>
      <c r="B43" s="45"/>
      <c r="C43" s="35"/>
      <c r="D43" s="10">
        <v>860</v>
      </c>
      <c r="E43" s="11" t="s">
        <v>44</v>
      </c>
      <c r="F43" s="10">
        <v>1410522200</v>
      </c>
      <c r="G43" s="10">
        <v>800</v>
      </c>
      <c r="H43" s="14">
        <v>0</v>
      </c>
      <c r="I43" s="14">
        <v>80</v>
      </c>
      <c r="J43" s="14">
        <v>80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9.5" customHeight="1">
      <c r="A44" s="42" t="s">
        <v>49</v>
      </c>
      <c r="B44" s="45" t="s">
        <v>47</v>
      </c>
      <c r="C44" s="35" t="s">
        <v>15</v>
      </c>
      <c r="D44" s="40">
        <v>860</v>
      </c>
      <c r="E44" s="41" t="s">
        <v>30</v>
      </c>
      <c r="F44" s="41" t="s">
        <v>30</v>
      </c>
      <c r="G44" s="41" t="s">
        <v>30</v>
      </c>
      <c r="H44" s="28">
        <v>0</v>
      </c>
      <c r="I44" s="28">
        <f>K44+L44</f>
        <v>25000</v>
      </c>
      <c r="J44" s="28">
        <v>0</v>
      </c>
      <c r="K44" s="28">
        <f>K46+K47</f>
        <v>15000</v>
      </c>
      <c r="L44" s="28">
        <f>L46+L47</f>
        <v>10000</v>
      </c>
      <c r="M44" s="28">
        <v>0</v>
      </c>
      <c r="N44" s="28">
        <v>0</v>
      </c>
      <c r="O44" s="28">
        <v>0</v>
      </c>
    </row>
    <row r="45" spans="1:15" ht="9" customHeight="1">
      <c r="A45" s="42"/>
      <c r="B45" s="45"/>
      <c r="C45" s="35"/>
      <c r="D45" s="40"/>
      <c r="E45" s="41"/>
      <c r="F45" s="41"/>
      <c r="G45" s="41"/>
      <c r="H45" s="28"/>
      <c r="I45" s="28"/>
      <c r="J45" s="28"/>
      <c r="K45" s="28"/>
      <c r="L45" s="28"/>
      <c r="M45" s="28"/>
      <c r="N45" s="28"/>
      <c r="O45" s="28"/>
    </row>
    <row r="46" spans="1:15" ht="15.75" customHeight="1">
      <c r="A46" s="42"/>
      <c r="B46" s="45"/>
      <c r="C46" s="35"/>
      <c r="D46" s="10">
        <v>860</v>
      </c>
      <c r="E46" s="11" t="s">
        <v>42</v>
      </c>
      <c r="F46" s="10">
        <v>1410622200</v>
      </c>
      <c r="G46" s="10">
        <v>400</v>
      </c>
      <c r="H46" s="14">
        <v>0</v>
      </c>
      <c r="I46" s="14">
        <f aca="true" t="shared" si="2" ref="I46:I51">SUM(J46:O46)</f>
        <v>15000</v>
      </c>
      <c r="J46" s="14">
        <v>0</v>
      </c>
      <c r="K46" s="14">
        <v>15000</v>
      </c>
      <c r="L46" s="14">
        <v>0</v>
      </c>
      <c r="M46" s="14">
        <v>0</v>
      </c>
      <c r="N46" s="14">
        <v>0</v>
      </c>
      <c r="O46" s="14">
        <v>0</v>
      </c>
    </row>
    <row r="47" spans="1:15" ht="15.75" customHeight="1">
      <c r="A47" s="42"/>
      <c r="B47" s="45"/>
      <c r="C47" s="35"/>
      <c r="D47" s="10">
        <v>860</v>
      </c>
      <c r="E47" s="11" t="s">
        <v>42</v>
      </c>
      <c r="F47" s="10">
        <v>1410622200</v>
      </c>
      <c r="G47" s="10">
        <v>800</v>
      </c>
      <c r="H47" s="14">
        <v>0</v>
      </c>
      <c r="I47" s="14">
        <f t="shared" si="2"/>
        <v>10000</v>
      </c>
      <c r="J47" s="14">
        <v>0</v>
      </c>
      <c r="K47" s="14">
        <v>0</v>
      </c>
      <c r="L47" s="14">
        <v>10000</v>
      </c>
      <c r="M47" s="14">
        <v>0</v>
      </c>
      <c r="N47" s="14">
        <v>0</v>
      </c>
      <c r="O47" s="14">
        <v>0</v>
      </c>
    </row>
    <row r="48" spans="1:15" ht="42.75" customHeight="1">
      <c r="A48" s="42" t="s">
        <v>87</v>
      </c>
      <c r="B48" s="45" t="s">
        <v>23</v>
      </c>
      <c r="C48" s="35" t="s">
        <v>15</v>
      </c>
      <c r="D48" s="10">
        <v>860</v>
      </c>
      <c r="E48" s="11" t="s">
        <v>30</v>
      </c>
      <c r="F48" s="10" t="s">
        <v>30</v>
      </c>
      <c r="G48" s="10" t="s">
        <v>30</v>
      </c>
      <c r="H48" s="14">
        <v>0</v>
      </c>
      <c r="I48" s="14">
        <f t="shared" si="2"/>
        <v>3434</v>
      </c>
      <c r="J48" s="14">
        <v>0</v>
      </c>
      <c r="K48" s="14">
        <f>SUM(K49:K51)</f>
        <v>80</v>
      </c>
      <c r="L48" s="14">
        <f>SUM(L49:L51)</f>
        <v>90</v>
      </c>
      <c r="M48" s="14">
        <f>SUM(M49:M51)</f>
        <v>1264</v>
      </c>
      <c r="N48" s="14">
        <f>SUM(N49:N51)</f>
        <v>1000</v>
      </c>
      <c r="O48" s="14">
        <f>SUM(O49:O51)</f>
        <v>1000</v>
      </c>
    </row>
    <row r="49" spans="1:15" ht="42.75" customHeight="1">
      <c r="A49" s="42"/>
      <c r="B49" s="45"/>
      <c r="C49" s="35"/>
      <c r="D49" s="10">
        <v>860</v>
      </c>
      <c r="E49" s="11" t="s">
        <v>42</v>
      </c>
      <c r="F49" s="10">
        <v>1410822200</v>
      </c>
      <c r="G49" s="10">
        <v>200</v>
      </c>
      <c r="H49" s="14">
        <v>0</v>
      </c>
      <c r="I49" s="14">
        <f t="shared" si="2"/>
        <v>3254</v>
      </c>
      <c r="J49" s="14">
        <v>0</v>
      </c>
      <c r="K49" s="14">
        <v>0</v>
      </c>
      <c r="L49" s="14">
        <v>50</v>
      </c>
      <c r="M49" s="14">
        <v>1204</v>
      </c>
      <c r="N49" s="14">
        <v>1000</v>
      </c>
      <c r="O49" s="14">
        <v>1000</v>
      </c>
    </row>
    <row r="50" spans="1:15" ht="42.75" customHeight="1">
      <c r="A50" s="42"/>
      <c r="B50" s="45"/>
      <c r="C50" s="35"/>
      <c r="D50" s="10">
        <v>860</v>
      </c>
      <c r="E50" s="11" t="s">
        <v>42</v>
      </c>
      <c r="F50" s="10">
        <v>1410822200</v>
      </c>
      <c r="G50" s="10">
        <v>800</v>
      </c>
      <c r="H50" s="14">
        <v>0</v>
      </c>
      <c r="I50" s="14">
        <f t="shared" si="2"/>
        <v>100</v>
      </c>
      <c r="J50" s="14">
        <v>0</v>
      </c>
      <c r="K50" s="14">
        <v>0</v>
      </c>
      <c r="L50" s="14">
        <v>40</v>
      </c>
      <c r="M50" s="14">
        <v>60</v>
      </c>
      <c r="N50" s="14">
        <v>0</v>
      </c>
      <c r="O50" s="14">
        <v>0</v>
      </c>
    </row>
    <row r="51" spans="1:15" ht="31.5" customHeight="1">
      <c r="A51" s="42"/>
      <c r="B51" s="45"/>
      <c r="C51" s="35"/>
      <c r="D51" s="10">
        <v>860</v>
      </c>
      <c r="E51" s="11" t="s">
        <v>44</v>
      </c>
      <c r="F51" s="10">
        <v>1410822200</v>
      </c>
      <c r="G51" s="10">
        <v>800</v>
      </c>
      <c r="H51" s="14">
        <v>0</v>
      </c>
      <c r="I51" s="14">
        <f t="shared" si="2"/>
        <v>80</v>
      </c>
      <c r="J51" s="14">
        <v>0</v>
      </c>
      <c r="K51" s="14">
        <v>80</v>
      </c>
      <c r="L51" s="14">
        <v>0</v>
      </c>
      <c r="M51" s="14">
        <v>0</v>
      </c>
      <c r="N51" s="14">
        <v>0</v>
      </c>
      <c r="O51" s="14">
        <v>0</v>
      </c>
    </row>
    <row r="52" spans="1:15" ht="27" customHeight="1">
      <c r="A52" s="42"/>
      <c r="B52" s="45"/>
      <c r="C52" s="46" t="s">
        <v>16</v>
      </c>
      <c r="D52" s="10">
        <v>834</v>
      </c>
      <c r="E52" s="10" t="s">
        <v>30</v>
      </c>
      <c r="F52" s="10" t="s">
        <v>30</v>
      </c>
      <c r="G52" s="10" t="s">
        <v>30</v>
      </c>
      <c r="H52" s="14">
        <v>0</v>
      </c>
      <c r="I52" s="14">
        <f>J52+K52+L52+M52+N52+O52</f>
        <v>13576.9</v>
      </c>
      <c r="J52" s="14">
        <f>J53+J54+J56</f>
        <v>0</v>
      </c>
      <c r="K52" s="14">
        <f>SUM(K53:K56)</f>
        <v>3629.9</v>
      </c>
      <c r="L52" s="14">
        <f>SUM(L53:L56)</f>
        <v>508</v>
      </c>
      <c r="M52" s="14">
        <f>SUM(M53:M56)</f>
        <v>1579</v>
      </c>
      <c r="N52" s="14">
        <f>SUM(N53:N56)</f>
        <v>7860</v>
      </c>
      <c r="O52" s="14">
        <f>SUM(O53:O56)</f>
        <v>0</v>
      </c>
    </row>
    <row r="53" spans="1:15" ht="29.25" customHeight="1">
      <c r="A53" s="42"/>
      <c r="B53" s="45"/>
      <c r="C53" s="46"/>
      <c r="D53" s="10">
        <v>834</v>
      </c>
      <c r="E53" s="11" t="s">
        <v>43</v>
      </c>
      <c r="F53" s="10">
        <v>1410844100</v>
      </c>
      <c r="G53" s="10">
        <v>400</v>
      </c>
      <c r="H53" s="14">
        <v>0</v>
      </c>
      <c r="I53" s="14">
        <f>J53+K53+L53+M53+N53+O53</f>
        <v>4832.9</v>
      </c>
      <c r="J53" s="14">
        <v>0</v>
      </c>
      <c r="K53" s="14">
        <v>3629.9</v>
      </c>
      <c r="L53" s="14">
        <v>508</v>
      </c>
      <c r="M53" s="14">
        <v>295</v>
      </c>
      <c r="N53" s="14">
        <v>400</v>
      </c>
      <c r="O53" s="14">
        <v>0</v>
      </c>
    </row>
    <row r="54" spans="1:15" ht="35.25" customHeight="1" hidden="1">
      <c r="A54" s="42"/>
      <c r="B54" s="45"/>
      <c r="C54" s="46"/>
      <c r="D54" s="10">
        <v>834</v>
      </c>
      <c r="E54" s="11" t="s">
        <v>78</v>
      </c>
      <c r="F54" s="10">
        <v>1410844100</v>
      </c>
      <c r="G54" s="10">
        <v>400</v>
      </c>
      <c r="H54" s="14"/>
      <c r="I54" s="14">
        <f>J54+K54+L54+M54+N54+O54</f>
        <v>0</v>
      </c>
      <c r="J54" s="14"/>
      <c r="K54" s="14"/>
      <c r="L54" s="14"/>
      <c r="M54" s="14"/>
      <c r="N54" s="14">
        <v>0</v>
      </c>
      <c r="O54" s="14"/>
    </row>
    <row r="55" spans="1:15" ht="35.25" customHeight="1">
      <c r="A55" s="42"/>
      <c r="B55" s="45"/>
      <c r="C55" s="46"/>
      <c r="D55" s="10">
        <v>834</v>
      </c>
      <c r="E55" s="11" t="s">
        <v>42</v>
      </c>
      <c r="F55" s="10">
        <v>1410844100</v>
      </c>
      <c r="G55" s="10">
        <v>400</v>
      </c>
      <c r="H55" s="14">
        <v>0</v>
      </c>
      <c r="I55" s="14">
        <f>J55+K55+L55+M55+N55+O55</f>
        <v>1284</v>
      </c>
      <c r="J55" s="14">
        <v>0</v>
      </c>
      <c r="K55" s="14">
        <v>0</v>
      </c>
      <c r="L55" s="14">
        <v>0</v>
      </c>
      <c r="M55" s="14">
        <v>1284</v>
      </c>
      <c r="N55" s="14">
        <v>0</v>
      </c>
      <c r="O55" s="14">
        <v>0</v>
      </c>
    </row>
    <row r="56" spans="1:15" ht="24" customHeight="1">
      <c r="A56" s="42"/>
      <c r="B56" s="45"/>
      <c r="C56" s="46"/>
      <c r="D56" s="10">
        <v>834</v>
      </c>
      <c r="E56" s="11" t="s">
        <v>43</v>
      </c>
      <c r="F56" s="10" t="s">
        <v>86</v>
      </c>
      <c r="G56" s="10">
        <v>400</v>
      </c>
      <c r="H56" s="14">
        <v>0</v>
      </c>
      <c r="I56" s="14">
        <f>J56+K56+L56+M56+N56+O56</f>
        <v>7460</v>
      </c>
      <c r="J56" s="14">
        <v>0</v>
      </c>
      <c r="K56" s="14">
        <v>0</v>
      </c>
      <c r="L56" s="14">
        <v>0</v>
      </c>
      <c r="M56" s="14">
        <v>0</v>
      </c>
      <c r="N56" s="14">
        <v>7460</v>
      </c>
      <c r="O56" s="14">
        <v>0</v>
      </c>
    </row>
    <row r="57" spans="1:15" ht="57" customHeight="1">
      <c r="A57" s="16" t="s">
        <v>88</v>
      </c>
      <c r="B57" s="15" t="s">
        <v>57</v>
      </c>
      <c r="C57" s="9" t="s">
        <v>15</v>
      </c>
      <c r="D57" s="10">
        <v>860</v>
      </c>
      <c r="E57" s="11" t="s">
        <v>42</v>
      </c>
      <c r="F57" s="10">
        <v>1410922200</v>
      </c>
      <c r="G57" s="10">
        <v>200</v>
      </c>
      <c r="H57" s="14">
        <v>0</v>
      </c>
      <c r="I57" s="14">
        <f>SUM(J57:O57)</f>
        <v>31548</v>
      </c>
      <c r="J57" s="14">
        <v>0</v>
      </c>
      <c r="K57" s="14">
        <v>0</v>
      </c>
      <c r="L57" s="14">
        <v>5209</v>
      </c>
      <c r="M57" s="14">
        <v>2199</v>
      </c>
      <c r="N57" s="14">
        <f>12070</f>
        <v>12070</v>
      </c>
      <c r="O57" s="14">
        <v>12070</v>
      </c>
    </row>
    <row r="58" spans="1:15" ht="30.75" customHeight="1">
      <c r="A58" s="42" t="s">
        <v>34</v>
      </c>
      <c r="B58" s="45" t="s">
        <v>24</v>
      </c>
      <c r="C58" s="9" t="s">
        <v>19</v>
      </c>
      <c r="D58" s="10" t="s">
        <v>30</v>
      </c>
      <c r="E58" s="11" t="s">
        <v>30</v>
      </c>
      <c r="F58" s="10" t="s">
        <v>30</v>
      </c>
      <c r="G58" s="10" t="s">
        <v>30</v>
      </c>
      <c r="H58" s="14">
        <v>871.8</v>
      </c>
      <c r="I58" s="14">
        <f>SUM(J58:O58)</f>
        <v>18911</v>
      </c>
      <c r="J58" s="14">
        <f aca="true" t="shared" si="3" ref="J58:O58">J59</f>
        <v>1005</v>
      </c>
      <c r="K58" s="14">
        <f t="shared" si="3"/>
        <v>2240</v>
      </c>
      <c r="L58" s="14">
        <f t="shared" si="3"/>
        <v>2720</v>
      </c>
      <c r="M58" s="14">
        <f t="shared" si="3"/>
        <v>8566</v>
      </c>
      <c r="N58" s="14">
        <f t="shared" si="3"/>
        <v>2190</v>
      </c>
      <c r="O58" s="14">
        <f t="shared" si="3"/>
        <v>2190</v>
      </c>
    </row>
    <row r="59" spans="1:15" ht="58.5" customHeight="1">
      <c r="A59" s="42"/>
      <c r="B59" s="45"/>
      <c r="C59" s="35" t="s">
        <v>25</v>
      </c>
      <c r="D59" s="40">
        <v>860</v>
      </c>
      <c r="E59" s="41" t="s">
        <v>42</v>
      </c>
      <c r="F59" s="40" t="s">
        <v>30</v>
      </c>
      <c r="G59" s="40" t="s">
        <v>30</v>
      </c>
      <c r="H59" s="28">
        <v>871.8</v>
      </c>
      <c r="I59" s="28">
        <f>SUM(J59:O60)</f>
        <v>18911</v>
      </c>
      <c r="J59" s="28">
        <f>J61+J65</f>
        <v>1005</v>
      </c>
      <c r="K59" s="28">
        <f>K61+K65</f>
        <v>2240</v>
      </c>
      <c r="L59" s="28">
        <f>L61+L65</f>
        <v>2720</v>
      </c>
      <c r="M59" s="28">
        <f>M61+M66+M65</f>
        <v>8566</v>
      </c>
      <c r="N59" s="28">
        <f>N61+N66+N65+N64</f>
        <v>2190</v>
      </c>
      <c r="O59" s="28">
        <f>O61+O66+O65+O64</f>
        <v>2190</v>
      </c>
    </row>
    <row r="60" spans="1:15" ht="26.25" customHeight="1">
      <c r="A60" s="42"/>
      <c r="B60" s="45"/>
      <c r="C60" s="35"/>
      <c r="D60" s="40"/>
      <c r="E60" s="41"/>
      <c r="F60" s="40"/>
      <c r="G60" s="40"/>
      <c r="H60" s="28"/>
      <c r="I60" s="28"/>
      <c r="J60" s="28"/>
      <c r="K60" s="28"/>
      <c r="L60" s="28"/>
      <c r="M60" s="28"/>
      <c r="N60" s="28"/>
      <c r="O60" s="28"/>
    </row>
    <row r="61" spans="1:15" ht="126" customHeight="1">
      <c r="A61" s="42" t="s">
        <v>40</v>
      </c>
      <c r="B61" s="43" t="s">
        <v>26</v>
      </c>
      <c r="C61" s="35" t="s">
        <v>15</v>
      </c>
      <c r="D61" s="10">
        <v>860</v>
      </c>
      <c r="E61" s="11" t="s">
        <v>42</v>
      </c>
      <c r="F61" s="10">
        <v>1420122200</v>
      </c>
      <c r="G61" s="10" t="s">
        <v>30</v>
      </c>
      <c r="H61" s="14">
        <v>791.8</v>
      </c>
      <c r="I61" s="14">
        <f aca="true" t="shared" si="4" ref="I61:I66">SUM(J61:O61)</f>
        <v>13014</v>
      </c>
      <c r="J61" s="14">
        <f aca="true" t="shared" si="5" ref="J61:O61">J62+J63</f>
        <v>995</v>
      </c>
      <c r="K61" s="14">
        <f t="shared" si="5"/>
        <v>2200</v>
      </c>
      <c r="L61" s="14">
        <f t="shared" si="5"/>
        <v>2670</v>
      </c>
      <c r="M61" s="14">
        <f t="shared" si="5"/>
        <v>4111</v>
      </c>
      <c r="N61" s="14">
        <f t="shared" si="5"/>
        <v>1701</v>
      </c>
      <c r="O61" s="14">
        <f t="shared" si="5"/>
        <v>1337</v>
      </c>
    </row>
    <row r="62" spans="1:15" ht="27" customHeight="1">
      <c r="A62" s="42"/>
      <c r="B62" s="43"/>
      <c r="C62" s="35"/>
      <c r="D62" s="10">
        <v>860</v>
      </c>
      <c r="E62" s="11" t="s">
        <v>42</v>
      </c>
      <c r="F62" s="10">
        <v>1420122200</v>
      </c>
      <c r="G62" s="10">
        <v>200</v>
      </c>
      <c r="H62" s="14">
        <v>791.8</v>
      </c>
      <c r="I62" s="14">
        <f t="shared" si="4"/>
        <v>6606</v>
      </c>
      <c r="J62" s="14">
        <v>887</v>
      </c>
      <c r="K62" s="14">
        <v>1491</v>
      </c>
      <c r="L62" s="14">
        <v>1050</v>
      </c>
      <c r="M62" s="14">
        <v>2320</v>
      </c>
      <c r="N62" s="14">
        <v>611</v>
      </c>
      <c r="O62" s="14">
        <v>247</v>
      </c>
    </row>
    <row r="63" spans="1:15" ht="31.5" customHeight="1">
      <c r="A63" s="42"/>
      <c r="B63" s="43"/>
      <c r="C63" s="35"/>
      <c r="D63" s="10">
        <v>860</v>
      </c>
      <c r="E63" s="11" t="s">
        <v>42</v>
      </c>
      <c r="F63" s="10">
        <v>1420122200</v>
      </c>
      <c r="G63" s="10">
        <v>800</v>
      </c>
      <c r="H63" s="14">
        <v>0</v>
      </c>
      <c r="I63" s="14">
        <f t="shared" si="4"/>
        <v>6408</v>
      </c>
      <c r="J63" s="14">
        <v>108</v>
      </c>
      <c r="K63" s="14">
        <v>709</v>
      </c>
      <c r="L63" s="14">
        <v>1620</v>
      </c>
      <c r="M63" s="14">
        <v>1791</v>
      </c>
      <c r="N63" s="14">
        <v>1090</v>
      </c>
      <c r="O63" s="14">
        <v>1090</v>
      </c>
    </row>
    <row r="64" spans="1:15" ht="81" customHeight="1">
      <c r="A64" s="12" t="s">
        <v>84</v>
      </c>
      <c r="B64" s="13" t="s">
        <v>76</v>
      </c>
      <c r="C64" s="9" t="s">
        <v>15</v>
      </c>
      <c r="D64" s="10">
        <v>860</v>
      </c>
      <c r="E64" s="11" t="s">
        <v>42</v>
      </c>
      <c r="F64" s="10" t="s">
        <v>77</v>
      </c>
      <c r="G64" s="10">
        <v>200</v>
      </c>
      <c r="H64" s="14">
        <v>0</v>
      </c>
      <c r="I64" s="14">
        <f>SUM(J64:O64)</f>
        <v>1342</v>
      </c>
      <c r="J64" s="14">
        <v>0</v>
      </c>
      <c r="K64" s="14">
        <v>0</v>
      </c>
      <c r="L64" s="14">
        <v>0</v>
      </c>
      <c r="M64" s="14">
        <v>0</v>
      </c>
      <c r="N64" s="14">
        <v>489</v>
      </c>
      <c r="O64" s="14">
        <v>853</v>
      </c>
    </row>
    <row r="65" spans="1:15" ht="127.5">
      <c r="A65" s="12" t="s">
        <v>41</v>
      </c>
      <c r="B65" s="13" t="s">
        <v>27</v>
      </c>
      <c r="C65" s="9" t="s">
        <v>15</v>
      </c>
      <c r="D65" s="10">
        <v>860</v>
      </c>
      <c r="E65" s="11" t="s">
        <v>42</v>
      </c>
      <c r="F65" s="10">
        <v>1420322200</v>
      </c>
      <c r="G65" s="10">
        <v>200</v>
      </c>
      <c r="H65" s="14">
        <v>80</v>
      </c>
      <c r="I65" s="14">
        <f t="shared" si="4"/>
        <v>300</v>
      </c>
      <c r="J65" s="14">
        <v>10</v>
      </c>
      <c r="K65" s="14">
        <v>40</v>
      </c>
      <c r="L65" s="14">
        <v>50</v>
      </c>
      <c r="M65" s="14">
        <v>200</v>
      </c>
      <c r="N65" s="14">
        <v>0</v>
      </c>
      <c r="O65" s="14">
        <v>0</v>
      </c>
    </row>
    <row r="66" spans="1:15" ht="139.5" customHeight="1">
      <c r="A66" s="12" t="s">
        <v>68</v>
      </c>
      <c r="B66" s="13" t="s">
        <v>67</v>
      </c>
      <c r="C66" s="9" t="s">
        <v>15</v>
      </c>
      <c r="D66" s="10">
        <v>860</v>
      </c>
      <c r="E66" s="11" t="s">
        <v>42</v>
      </c>
      <c r="F66" s="10">
        <v>1420522200</v>
      </c>
      <c r="G66" s="10">
        <v>200</v>
      </c>
      <c r="H66" s="14">
        <v>0</v>
      </c>
      <c r="I66" s="14">
        <f t="shared" si="4"/>
        <v>4255</v>
      </c>
      <c r="J66" s="14">
        <v>0</v>
      </c>
      <c r="K66" s="14">
        <v>0</v>
      </c>
      <c r="L66" s="14">
        <v>0</v>
      </c>
      <c r="M66" s="14">
        <v>4255</v>
      </c>
      <c r="N66" s="14">
        <v>0</v>
      </c>
      <c r="O66" s="14">
        <v>0</v>
      </c>
    </row>
    <row r="67" spans="1:15" ht="139.5" customHeight="1">
      <c r="A67" s="12" t="s">
        <v>81</v>
      </c>
      <c r="B67" s="13" t="s">
        <v>67</v>
      </c>
      <c r="C67" s="9" t="s">
        <v>15</v>
      </c>
      <c r="D67" s="10">
        <v>860</v>
      </c>
      <c r="E67" s="11" t="s">
        <v>42</v>
      </c>
      <c r="F67" s="10">
        <v>1420522200</v>
      </c>
      <c r="G67" s="10">
        <v>200</v>
      </c>
      <c r="H67" s="14">
        <v>0</v>
      </c>
      <c r="I67" s="14">
        <v>4255</v>
      </c>
      <c r="J67" s="14">
        <v>0</v>
      </c>
      <c r="K67" s="14">
        <v>0</v>
      </c>
      <c r="L67" s="14">
        <v>0</v>
      </c>
      <c r="M67" s="14">
        <v>4255</v>
      </c>
      <c r="N67" s="14">
        <v>0</v>
      </c>
      <c r="O67" s="14">
        <v>0</v>
      </c>
    </row>
    <row r="68" spans="1:15" ht="35.25" customHeight="1">
      <c r="A68" s="42" t="s">
        <v>28</v>
      </c>
      <c r="B68" s="45" t="s">
        <v>52</v>
      </c>
      <c r="C68" s="35" t="s">
        <v>14</v>
      </c>
      <c r="D68" s="40" t="s">
        <v>30</v>
      </c>
      <c r="E68" s="41" t="s">
        <v>45</v>
      </c>
      <c r="F68" s="40" t="s">
        <v>30</v>
      </c>
      <c r="G68" s="40" t="s">
        <v>30</v>
      </c>
      <c r="H68" s="28">
        <v>30677</v>
      </c>
      <c r="I68" s="28">
        <f aca="true" t="shared" si="6" ref="I68:O68">I70+I71</f>
        <v>188384</v>
      </c>
      <c r="J68" s="28">
        <f t="shared" si="6"/>
        <v>30892</v>
      </c>
      <c r="K68" s="28">
        <f t="shared" si="6"/>
        <v>31495</v>
      </c>
      <c r="L68" s="28">
        <f t="shared" si="6"/>
        <v>31277</v>
      </c>
      <c r="M68" s="28">
        <f t="shared" si="6"/>
        <v>30945</v>
      </c>
      <c r="N68" s="28">
        <f t="shared" si="6"/>
        <v>31610</v>
      </c>
      <c r="O68" s="28">
        <f t="shared" si="6"/>
        <v>32165</v>
      </c>
    </row>
    <row r="69" spans="1:15" ht="12.75" customHeight="1">
      <c r="A69" s="42"/>
      <c r="B69" s="45"/>
      <c r="C69" s="35"/>
      <c r="D69" s="40"/>
      <c r="E69" s="41"/>
      <c r="F69" s="40"/>
      <c r="G69" s="40"/>
      <c r="H69" s="28"/>
      <c r="I69" s="28"/>
      <c r="J69" s="28"/>
      <c r="K69" s="28"/>
      <c r="L69" s="28"/>
      <c r="M69" s="28"/>
      <c r="N69" s="28"/>
      <c r="O69" s="28"/>
    </row>
    <row r="70" spans="1:15" ht="75" customHeight="1">
      <c r="A70" s="42"/>
      <c r="B70" s="45"/>
      <c r="C70" s="9" t="s">
        <v>15</v>
      </c>
      <c r="D70" s="10">
        <v>860</v>
      </c>
      <c r="E70" s="11" t="s">
        <v>45</v>
      </c>
      <c r="F70" s="10">
        <v>1430000000</v>
      </c>
      <c r="G70" s="10">
        <v>600</v>
      </c>
      <c r="H70" s="14">
        <v>30677</v>
      </c>
      <c r="I70" s="14">
        <f>SUM(J70:O70)</f>
        <v>124609</v>
      </c>
      <c r="J70" s="14">
        <f>J73+J76+J79</f>
        <v>30892</v>
      </c>
      <c r="K70" s="14">
        <f>K73+K76+K79</f>
        <v>31495</v>
      </c>
      <c r="L70" s="14">
        <f>L73+L76+L79</f>
        <v>31277</v>
      </c>
      <c r="M70" s="14">
        <f>M73+M76+M79</f>
        <v>30945</v>
      </c>
      <c r="N70" s="14">
        <v>0</v>
      </c>
      <c r="O70" s="14">
        <v>0</v>
      </c>
    </row>
    <row r="71" spans="1:15" ht="66" customHeight="1">
      <c r="A71" s="42"/>
      <c r="B71" s="45"/>
      <c r="C71" s="9" t="s">
        <v>82</v>
      </c>
      <c r="D71" s="10">
        <v>850</v>
      </c>
      <c r="E71" s="11" t="s">
        <v>45</v>
      </c>
      <c r="F71" s="10">
        <v>1430000000</v>
      </c>
      <c r="G71" s="10">
        <v>600</v>
      </c>
      <c r="H71" s="14">
        <v>0</v>
      </c>
      <c r="I71" s="14">
        <f>SUM(J71:O71)</f>
        <v>63775</v>
      </c>
      <c r="J71" s="14">
        <v>0</v>
      </c>
      <c r="K71" s="14">
        <v>0</v>
      </c>
      <c r="L71" s="14">
        <v>0</v>
      </c>
      <c r="M71" s="14">
        <v>0</v>
      </c>
      <c r="N71" s="14">
        <f>N74+N77+N80</f>
        <v>31610</v>
      </c>
      <c r="O71" s="14">
        <f>O74+O77+O80</f>
        <v>32165</v>
      </c>
    </row>
    <row r="72" spans="1:15" ht="64.5" customHeight="1">
      <c r="A72" s="29" t="s">
        <v>33</v>
      </c>
      <c r="B72" s="32" t="s">
        <v>53</v>
      </c>
      <c r="C72" s="37" t="s">
        <v>89</v>
      </c>
      <c r="D72" s="10" t="s">
        <v>30</v>
      </c>
      <c r="E72" s="11" t="s">
        <v>45</v>
      </c>
      <c r="F72" s="10">
        <v>1430122100</v>
      </c>
      <c r="G72" s="10">
        <v>600</v>
      </c>
      <c r="H72" s="14">
        <f>H73+H74</f>
        <v>581</v>
      </c>
      <c r="I72" s="14">
        <f>I73+I74</f>
        <v>5813</v>
      </c>
      <c r="J72" s="14">
        <f aca="true" t="shared" si="7" ref="J72:O72">J73+J74</f>
        <v>496</v>
      </c>
      <c r="K72" s="14">
        <f t="shared" si="7"/>
        <v>1054</v>
      </c>
      <c r="L72" s="14">
        <f t="shared" si="7"/>
        <v>1216</v>
      </c>
      <c r="M72" s="14">
        <f t="shared" si="7"/>
        <v>1011</v>
      </c>
      <c r="N72" s="14">
        <f t="shared" si="7"/>
        <v>1009</v>
      </c>
      <c r="O72" s="14">
        <f t="shared" si="7"/>
        <v>1027</v>
      </c>
    </row>
    <row r="73" spans="1:15" ht="37.5" customHeight="1">
      <c r="A73" s="30"/>
      <c r="B73" s="33"/>
      <c r="C73" s="38"/>
      <c r="D73" s="10">
        <v>860</v>
      </c>
      <c r="E73" s="11" t="s">
        <v>45</v>
      </c>
      <c r="F73" s="10">
        <v>1430122100</v>
      </c>
      <c r="G73" s="10">
        <v>600</v>
      </c>
      <c r="H73" s="14">
        <v>581</v>
      </c>
      <c r="I73" s="14">
        <f aca="true" t="shared" si="8" ref="I73:I80">SUM(J73:O73)</f>
        <v>3777</v>
      </c>
      <c r="J73" s="14">
        <v>496</v>
      </c>
      <c r="K73" s="14">
        <v>1054</v>
      </c>
      <c r="L73" s="14">
        <v>1216</v>
      </c>
      <c r="M73" s="14">
        <v>1011</v>
      </c>
      <c r="N73" s="14">
        <v>0</v>
      </c>
      <c r="O73" s="14">
        <v>0</v>
      </c>
    </row>
    <row r="74" spans="1:15" ht="30.75" customHeight="1">
      <c r="A74" s="31"/>
      <c r="B74" s="34"/>
      <c r="C74" s="39"/>
      <c r="D74" s="10">
        <v>850</v>
      </c>
      <c r="E74" s="11" t="s">
        <v>45</v>
      </c>
      <c r="F74" s="10">
        <v>1430122100</v>
      </c>
      <c r="G74" s="10">
        <v>600</v>
      </c>
      <c r="H74" s="14">
        <v>0</v>
      </c>
      <c r="I74" s="14">
        <f t="shared" si="8"/>
        <v>2036</v>
      </c>
      <c r="J74" s="14">
        <v>0</v>
      </c>
      <c r="K74" s="14">
        <v>0</v>
      </c>
      <c r="L74" s="14">
        <v>0</v>
      </c>
      <c r="M74" s="14">
        <v>0</v>
      </c>
      <c r="N74" s="14">
        <v>1009</v>
      </c>
      <c r="O74" s="14">
        <v>1027</v>
      </c>
    </row>
    <row r="75" spans="1:15" ht="64.5" customHeight="1">
      <c r="A75" s="42" t="s">
        <v>31</v>
      </c>
      <c r="B75" s="43" t="s">
        <v>54</v>
      </c>
      <c r="C75" s="35" t="s">
        <v>89</v>
      </c>
      <c r="D75" s="10" t="s">
        <v>30</v>
      </c>
      <c r="E75" s="11" t="s">
        <v>45</v>
      </c>
      <c r="F75" s="10">
        <v>1430222100</v>
      </c>
      <c r="G75" s="10">
        <v>600</v>
      </c>
      <c r="H75" s="26">
        <f>H76+H77</f>
        <v>21562</v>
      </c>
      <c r="I75" s="14">
        <f t="shared" si="8"/>
        <v>139005</v>
      </c>
      <c r="J75" s="26">
        <f>J76+J77</f>
        <v>22169</v>
      </c>
      <c r="K75" s="26">
        <f>K76+K77</f>
        <v>22378</v>
      </c>
      <c r="L75" s="26">
        <f>L76+L77</f>
        <v>22088</v>
      </c>
      <c r="M75" s="26">
        <f>M76+M77</f>
        <v>23643</v>
      </c>
      <c r="N75" s="26">
        <f>N77</f>
        <v>24155</v>
      </c>
      <c r="O75" s="26">
        <f>O77</f>
        <v>24572</v>
      </c>
    </row>
    <row r="76" spans="1:15" ht="15" customHeight="1">
      <c r="A76" s="42"/>
      <c r="B76" s="43"/>
      <c r="C76" s="35"/>
      <c r="D76" s="10">
        <v>860</v>
      </c>
      <c r="E76" s="11" t="s">
        <v>45</v>
      </c>
      <c r="F76" s="10">
        <v>1430222100</v>
      </c>
      <c r="G76" s="10">
        <v>600</v>
      </c>
      <c r="H76" s="14">
        <v>21562</v>
      </c>
      <c r="I76" s="14">
        <f t="shared" si="8"/>
        <v>90278</v>
      </c>
      <c r="J76" s="14">
        <v>22169</v>
      </c>
      <c r="K76" s="14">
        <v>22378</v>
      </c>
      <c r="L76" s="14">
        <v>22088</v>
      </c>
      <c r="M76" s="14">
        <v>23643</v>
      </c>
      <c r="N76" s="26">
        <v>0</v>
      </c>
      <c r="O76" s="26">
        <v>0</v>
      </c>
    </row>
    <row r="77" spans="1:15" ht="81.75" customHeight="1">
      <c r="A77" s="42"/>
      <c r="B77" s="43"/>
      <c r="C77" s="35"/>
      <c r="D77" s="10">
        <v>850</v>
      </c>
      <c r="E77" s="11" t="s">
        <v>45</v>
      </c>
      <c r="F77" s="10">
        <v>1430222100</v>
      </c>
      <c r="G77" s="10">
        <v>600</v>
      </c>
      <c r="H77" s="14">
        <v>0</v>
      </c>
      <c r="I77" s="14">
        <f t="shared" si="8"/>
        <v>48727</v>
      </c>
      <c r="J77" s="14">
        <v>0</v>
      </c>
      <c r="K77" s="14">
        <v>0</v>
      </c>
      <c r="L77" s="14">
        <v>0</v>
      </c>
      <c r="M77" s="14">
        <v>0</v>
      </c>
      <c r="N77" s="14">
        <v>24155</v>
      </c>
      <c r="O77" s="14">
        <v>24572</v>
      </c>
    </row>
    <row r="78" spans="1:16" ht="26.25" customHeight="1">
      <c r="A78" s="42" t="s">
        <v>32</v>
      </c>
      <c r="B78" s="43" t="s">
        <v>55</v>
      </c>
      <c r="C78" s="35" t="s">
        <v>89</v>
      </c>
      <c r="D78" s="10" t="s">
        <v>30</v>
      </c>
      <c r="E78" s="11" t="s">
        <v>45</v>
      </c>
      <c r="F78" s="10">
        <v>1430322100</v>
      </c>
      <c r="G78" s="10">
        <v>600</v>
      </c>
      <c r="H78" s="26">
        <f>H79+H80</f>
        <v>8534</v>
      </c>
      <c r="I78" s="14">
        <f t="shared" si="8"/>
        <v>43566</v>
      </c>
      <c r="J78" s="26">
        <f aca="true" t="shared" si="9" ref="J78:O78">J79+J80</f>
        <v>8227</v>
      </c>
      <c r="K78" s="26">
        <f t="shared" si="9"/>
        <v>8063</v>
      </c>
      <c r="L78" s="26">
        <f t="shared" si="9"/>
        <v>7973</v>
      </c>
      <c r="M78" s="26">
        <f t="shared" si="9"/>
        <v>6291</v>
      </c>
      <c r="N78" s="26">
        <f t="shared" si="9"/>
        <v>6446</v>
      </c>
      <c r="O78" s="26">
        <f t="shared" si="9"/>
        <v>6566</v>
      </c>
      <c r="P78" s="25"/>
    </row>
    <row r="79" spans="1:16" ht="26.25" customHeight="1">
      <c r="A79" s="42"/>
      <c r="B79" s="43"/>
      <c r="C79" s="35"/>
      <c r="D79" s="10">
        <v>860</v>
      </c>
      <c r="E79" s="11" t="s">
        <v>45</v>
      </c>
      <c r="F79" s="10">
        <v>1430322100</v>
      </c>
      <c r="G79" s="10">
        <v>600</v>
      </c>
      <c r="H79" s="14">
        <v>8534</v>
      </c>
      <c r="I79" s="14">
        <f t="shared" si="8"/>
        <v>30554</v>
      </c>
      <c r="J79" s="14">
        <v>8227</v>
      </c>
      <c r="K79" s="14">
        <v>8063</v>
      </c>
      <c r="L79" s="14">
        <v>7973</v>
      </c>
      <c r="M79" s="14">
        <v>6291</v>
      </c>
      <c r="N79" s="26">
        <v>0</v>
      </c>
      <c r="O79" s="26">
        <v>0</v>
      </c>
      <c r="P79" s="25"/>
    </row>
    <row r="80" spans="1:15" ht="60.75" customHeight="1">
      <c r="A80" s="42"/>
      <c r="B80" s="43"/>
      <c r="C80" s="35"/>
      <c r="D80" s="10">
        <v>850</v>
      </c>
      <c r="E80" s="11" t="s">
        <v>45</v>
      </c>
      <c r="F80" s="10">
        <v>1430322100</v>
      </c>
      <c r="G80" s="10">
        <v>600</v>
      </c>
      <c r="H80" s="14">
        <v>0</v>
      </c>
      <c r="I80" s="14">
        <f t="shared" si="8"/>
        <v>13012</v>
      </c>
      <c r="J80" s="14">
        <v>0</v>
      </c>
      <c r="K80" s="14">
        <v>0</v>
      </c>
      <c r="L80" s="14">
        <v>0</v>
      </c>
      <c r="M80" s="14">
        <v>0</v>
      </c>
      <c r="N80" s="14">
        <v>6446</v>
      </c>
      <c r="O80" s="14">
        <v>6566</v>
      </c>
    </row>
    <row r="81" spans="1:15" ht="28.5" customHeight="1">
      <c r="A81" s="44" t="s">
        <v>29</v>
      </c>
      <c r="B81" s="43" t="s">
        <v>56</v>
      </c>
      <c r="C81" s="35" t="s">
        <v>14</v>
      </c>
      <c r="D81" s="40">
        <v>860</v>
      </c>
      <c r="E81" s="41" t="s">
        <v>30</v>
      </c>
      <c r="F81" s="40" t="s">
        <v>30</v>
      </c>
      <c r="G81" s="40" t="s">
        <v>30</v>
      </c>
      <c r="H81" s="28">
        <v>16271.7</v>
      </c>
      <c r="I81" s="28">
        <v>15623</v>
      </c>
      <c r="J81" s="28">
        <v>15623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</row>
    <row r="82" spans="1:15" ht="2.25" customHeight="1">
      <c r="A82" s="44"/>
      <c r="B82" s="43"/>
      <c r="C82" s="35"/>
      <c r="D82" s="40"/>
      <c r="E82" s="41"/>
      <c r="F82" s="40"/>
      <c r="G82" s="40"/>
      <c r="H82" s="28"/>
      <c r="I82" s="28"/>
      <c r="J82" s="28"/>
      <c r="K82" s="28"/>
      <c r="L82" s="28"/>
      <c r="M82" s="28"/>
      <c r="N82" s="28"/>
      <c r="O82" s="28"/>
    </row>
    <row r="83" spans="1:15" ht="0.75" customHeight="1">
      <c r="A83" s="44"/>
      <c r="B83" s="43"/>
      <c r="C83" s="35" t="s">
        <v>15</v>
      </c>
      <c r="D83" s="40">
        <v>860</v>
      </c>
      <c r="E83" s="41" t="s">
        <v>42</v>
      </c>
      <c r="F83" s="40">
        <v>1440000000</v>
      </c>
      <c r="G83" s="40" t="s">
        <v>30</v>
      </c>
      <c r="H83" s="28">
        <v>16197.7</v>
      </c>
      <c r="I83" s="28">
        <v>15623</v>
      </c>
      <c r="J83" s="28">
        <v>15623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56.25" customHeight="1">
      <c r="A84" s="44"/>
      <c r="B84" s="43"/>
      <c r="C84" s="35"/>
      <c r="D84" s="40"/>
      <c r="E84" s="41"/>
      <c r="F84" s="40"/>
      <c r="G84" s="40"/>
      <c r="H84" s="28"/>
      <c r="I84" s="28"/>
      <c r="J84" s="28"/>
      <c r="K84" s="28"/>
      <c r="L84" s="28"/>
      <c r="M84" s="28"/>
      <c r="N84" s="28"/>
      <c r="O84" s="28"/>
    </row>
    <row r="85" spans="1:15" ht="40.5" customHeight="1" hidden="1">
      <c r="A85" s="44"/>
      <c r="B85" s="43"/>
      <c r="C85" s="35"/>
      <c r="D85" s="10">
        <v>860</v>
      </c>
      <c r="E85" s="11" t="s">
        <v>46</v>
      </c>
      <c r="F85" s="10">
        <v>1440000000</v>
      </c>
      <c r="G85" s="10" t="s">
        <v>30</v>
      </c>
      <c r="H85" s="14">
        <v>74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</row>
    <row r="86" spans="1:15" ht="33.75" customHeight="1">
      <c r="A86" s="29" t="s">
        <v>90</v>
      </c>
      <c r="B86" s="32" t="s">
        <v>85</v>
      </c>
      <c r="C86" s="37" t="s">
        <v>15</v>
      </c>
      <c r="D86" s="10">
        <v>860</v>
      </c>
      <c r="E86" s="11" t="s">
        <v>42</v>
      </c>
      <c r="F86" s="10">
        <v>144012112</v>
      </c>
      <c r="G86" s="10">
        <v>100</v>
      </c>
      <c r="H86" s="14">
        <v>14284.9</v>
      </c>
      <c r="I86" s="14">
        <v>14115</v>
      </c>
      <c r="J86" s="14">
        <v>14115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</row>
    <row r="87" spans="1:15" ht="22.5" customHeight="1">
      <c r="A87" s="30"/>
      <c r="B87" s="33"/>
      <c r="C87" s="38"/>
      <c r="D87" s="10">
        <v>860</v>
      </c>
      <c r="E87" s="11" t="s">
        <v>42</v>
      </c>
      <c r="F87" s="10">
        <v>144012112</v>
      </c>
      <c r="G87" s="10">
        <v>200</v>
      </c>
      <c r="H87" s="14">
        <v>1907.2</v>
      </c>
      <c r="I87" s="14">
        <v>1477</v>
      </c>
      <c r="J87" s="14">
        <v>1477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</row>
    <row r="88" spans="1:15" ht="209.25" customHeight="1">
      <c r="A88" s="31"/>
      <c r="B88" s="34"/>
      <c r="C88" s="39"/>
      <c r="D88" s="10">
        <v>860</v>
      </c>
      <c r="E88" s="11" t="s">
        <v>42</v>
      </c>
      <c r="F88" s="10">
        <v>144012112</v>
      </c>
      <c r="G88" s="10">
        <v>800</v>
      </c>
      <c r="H88" s="14">
        <v>5.6</v>
      </c>
      <c r="I88" s="14">
        <v>31</v>
      </c>
      <c r="J88" s="14">
        <v>31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</row>
    <row r="89" spans="1:15" ht="204.75" customHeight="1">
      <c r="A89" s="17" t="s">
        <v>91</v>
      </c>
      <c r="B89" s="13" t="s">
        <v>92</v>
      </c>
      <c r="C89" s="9" t="s">
        <v>15</v>
      </c>
      <c r="D89" s="10">
        <v>860</v>
      </c>
      <c r="E89" s="11" t="s">
        <v>46</v>
      </c>
      <c r="F89" s="10">
        <v>144022375</v>
      </c>
      <c r="G89" s="10">
        <v>200</v>
      </c>
      <c r="H89" s="14">
        <v>74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</row>
    <row r="90" spans="1:15" ht="252.75" customHeight="1">
      <c r="A90" s="27"/>
      <c r="B90" s="4" t="s">
        <v>93</v>
      </c>
      <c r="D90" s="18"/>
      <c r="E90" s="27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ht="149.25" customHeight="1"/>
    <row r="93" ht="235.5" customHeight="1"/>
    <row r="96" ht="252.75" customHeight="1"/>
  </sheetData>
  <sheetProtection/>
  <mergeCells count="133">
    <mergeCell ref="C86:C88"/>
    <mergeCell ref="J1:O1"/>
    <mergeCell ref="J2:O2"/>
    <mergeCell ref="A5:O6"/>
    <mergeCell ref="A7:O7"/>
    <mergeCell ref="A9:A10"/>
    <mergeCell ref="B9:B10"/>
    <mergeCell ref="C9:C10"/>
    <mergeCell ref="D9:G9"/>
    <mergeCell ref="H9:O9"/>
    <mergeCell ref="A13:A17"/>
    <mergeCell ref="B13:B17"/>
    <mergeCell ref="A18:A24"/>
    <mergeCell ref="B18:B24"/>
    <mergeCell ref="A25:A28"/>
    <mergeCell ref="B25:B28"/>
    <mergeCell ref="I30:I32"/>
    <mergeCell ref="J30:J32"/>
    <mergeCell ref="K30:K32"/>
    <mergeCell ref="C26:C27"/>
    <mergeCell ref="A30:A32"/>
    <mergeCell ref="B30:B32"/>
    <mergeCell ref="C30:C32"/>
    <mergeCell ref="D30:D32"/>
    <mergeCell ref="E30:E32"/>
    <mergeCell ref="L30:L32"/>
    <mergeCell ref="M30:M32"/>
    <mergeCell ref="N30:N32"/>
    <mergeCell ref="O30:O32"/>
    <mergeCell ref="A33:A35"/>
    <mergeCell ref="B33:B35"/>
    <mergeCell ref="C33:C35"/>
    <mergeCell ref="F30:F32"/>
    <mergeCell ref="G30:G32"/>
    <mergeCell ref="H30:H32"/>
    <mergeCell ref="A41:A43"/>
    <mergeCell ref="B41:B43"/>
    <mergeCell ref="C41:C43"/>
    <mergeCell ref="A44:A47"/>
    <mergeCell ref="B44:B47"/>
    <mergeCell ref="C44:C47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8:A56"/>
    <mergeCell ref="B48:B56"/>
    <mergeCell ref="C48:C51"/>
    <mergeCell ref="C52:C56"/>
    <mergeCell ref="A58:A60"/>
    <mergeCell ref="B58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A61:A63"/>
    <mergeCell ref="B61:B63"/>
    <mergeCell ref="C61:C63"/>
    <mergeCell ref="A68:A71"/>
    <mergeCell ref="B68:B71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2:A74"/>
    <mergeCell ref="B72:B74"/>
    <mergeCell ref="C72:C74"/>
    <mergeCell ref="A75:A77"/>
    <mergeCell ref="B75:B77"/>
    <mergeCell ref="C75:C77"/>
    <mergeCell ref="A78:A80"/>
    <mergeCell ref="B78:B80"/>
    <mergeCell ref="C78:C80"/>
    <mergeCell ref="A81:A85"/>
    <mergeCell ref="B81:B85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K83:K84"/>
    <mergeCell ref="L83:L84"/>
    <mergeCell ref="M83:M84"/>
    <mergeCell ref="N83:N84"/>
    <mergeCell ref="C83:C85"/>
    <mergeCell ref="D83:D84"/>
    <mergeCell ref="E83:E84"/>
    <mergeCell ref="F83:F84"/>
    <mergeCell ref="G83:G84"/>
    <mergeCell ref="H83:H84"/>
    <mergeCell ref="O83:O84"/>
    <mergeCell ref="A86:A88"/>
    <mergeCell ref="B86:B88"/>
    <mergeCell ref="J3:O3"/>
    <mergeCell ref="A38:A40"/>
    <mergeCell ref="B38:B40"/>
    <mergeCell ref="C38:C40"/>
    <mergeCell ref="I83:I84"/>
    <mergeCell ref="J83:J84"/>
  </mergeCells>
  <printOptions/>
  <pageMargins left="0.7874015748031497" right="0.7874015748031497" top="1.1811023622047245" bottom="0.5905511811023623" header="0.9055118110236221" footer="0.5118110236220472"/>
  <pageSetup firstPageNumber="19" useFirstPageNumber="1" fitToHeight="20" fitToWidth="1" horizontalDpi="600" verticalDpi="600" orientation="landscape" paperSize="9" scale="96" r:id="rId1"/>
  <headerFooter>
    <oddHeader>&amp;C&amp;"Times,Roman"&amp;12&amp;P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2019-04-25T15:10:07Z</dcterms:modified>
  <cp:category/>
  <cp:version/>
  <cp:contentType/>
  <cp:contentStatus/>
</cp:coreProperties>
</file>